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firstSheet="1" activeTab="6"/>
  </bookViews>
  <sheets>
    <sheet name="封面" sheetId="4" r:id="rId2"/>
    <sheet name="表1公共预算收支总表" sheetId="1" r:id="rId3"/>
    <sheet name="表2公共预算收支总表" sheetId="2" r:id="rId4"/>
    <sheet name="表3政府性基金收支总表" sheetId="3" r:id="rId5"/>
    <sheet name="表4国有资金收支决算总表" sheetId="6" r:id="rId6"/>
    <sheet name="表5社保基金收支决算总表" sheetId="7" r:id="rId7"/>
    <sheet name="表6债务限额表" sheetId="5" r:id="rId8"/>
  </sheets>
  <definedNames>
    <definedName name="_xlnm.Print_Area" localSheetId="2">表2公共预算收支总表!$A$1:$H$20</definedName>
    <definedName name="_xlnm.Print_Area" localSheetId="3">表3政府性基金收支总表!$A$1:$L$34</definedName>
    <definedName name="_xlnm.Print_Area" localSheetId="0">封面!$A$1:$C$10</definedName>
  </definedNames>
  <calcPr fullCalcOnLoad="1"/>
</workbook>
</file>

<file path=xl/sharedStrings.xml><?xml version="1.0" encoding="utf-8"?>
<sst xmlns="http://schemas.openxmlformats.org/spreadsheetml/2006/main" count="246" uniqueCount="182">
  <si>
    <t>2024年防城港市本级财政收支决算草案</t>
  </si>
  <si>
    <t>防城港市财政局编制</t>
  </si>
  <si>
    <t xml:space="preserve"> 二○二五年  月</t>
  </si>
  <si>
    <t>表一</t>
  </si>
  <si>
    <t>2024年防城港市本级一般公共预算财政收支决算总表</t>
  </si>
  <si>
    <t>单位：万元，%</t>
  </si>
  <si>
    <t>预算科目</t>
  </si>
  <si>
    <t>2024年初预算数</t>
  </si>
  <si>
    <t>2024年度决算数</t>
  </si>
  <si>
    <t>2023年度决算数</t>
  </si>
  <si>
    <t>完成年初预算%</t>
  </si>
  <si>
    <t>比上年%</t>
  </si>
  <si>
    <t>一、税收收入</t>
  </si>
  <si>
    <t>　一般公共服务支出</t>
  </si>
  <si>
    <t xml:space="preserve">    增值税</t>
  </si>
  <si>
    <t>　国防支出</t>
  </si>
  <si>
    <t xml:space="preserve">    企业所得税</t>
  </si>
  <si>
    <t xml:space="preserve">  公共安全支出</t>
  </si>
  <si>
    <t xml:space="preserve">    个人所得税</t>
  </si>
  <si>
    <t xml:space="preserve">  教育支出</t>
  </si>
  <si>
    <t xml:space="preserve">    资源税</t>
  </si>
  <si>
    <t xml:space="preserve">  科学技术支出</t>
  </si>
  <si>
    <t xml:space="preserve">    城市维护建设税</t>
  </si>
  <si>
    <t>　文化旅游体育与传媒支出</t>
  </si>
  <si>
    <t xml:space="preserve">    房产税</t>
  </si>
  <si>
    <t xml:space="preserve">  社会保障和就业支出</t>
  </si>
  <si>
    <t xml:space="preserve">    印花税</t>
  </si>
  <si>
    <t xml:space="preserve">  卫生健康支出</t>
  </si>
  <si>
    <t xml:space="preserve">    城镇土地使用税</t>
  </si>
  <si>
    <t>　节能环保支出</t>
  </si>
  <si>
    <t xml:space="preserve">    土地增值税</t>
  </si>
  <si>
    <t xml:space="preserve">  城乡社区支出</t>
  </si>
  <si>
    <t xml:space="preserve">    车船税</t>
  </si>
  <si>
    <t xml:space="preserve">  农林水支出</t>
  </si>
  <si>
    <t xml:space="preserve">    耕地占用税</t>
  </si>
  <si>
    <t>　交通运输支出</t>
  </si>
  <si>
    <t xml:space="preserve">    契税</t>
  </si>
  <si>
    <t>　资源勘探信息等支出</t>
  </si>
  <si>
    <t xml:space="preserve">    环境保护税</t>
  </si>
  <si>
    <t xml:space="preserve">  商业服务业等支出</t>
  </si>
  <si>
    <t xml:space="preserve">    其他税收收入</t>
  </si>
  <si>
    <t xml:space="preserve">  金融支出</t>
  </si>
  <si>
    <t>二、非税收入</t>
  </si>
  <si>
    <t xml:space="preserve">  自然资源海洋气象等支出</t>
  </si>
  <si>
    <t xml:space="preserve">    专项收入</t>
  </si>
  <si>
    <t xml:space="preserve">  住房保障支出</t>
  </si>
  <si>
    <t xml:space="preserve">    行政事业性收费收入</t>
  </si>
  <si>
    <t xml:space="preserve">  粮油物资储备支出</t>
  </si>
  <si>
    <t xml:space="preserve">    罚没收入</t>
  </si>
  <si>
    <t xml:space="preserve">  灾害防治及应急管理支出</t>
  </si>
  <si>
    <t xml:space="preserve">    国有资本经营收入</t>
  </si>
  <si>
    <t>　其他支出</t>
  </si>
  <si>
    <t xml:space="preserve">    国有资源（资产）有偿使用收入</t>
  </si>
  <si>
    <t xml:space="preserve">  债务付息支出</t>
  </si>
  <si>
    <t xml:space="preserve">    其他收入</t>
  </si>
  <si>
    <t xml:space="preserve">  债务发行费用支出</t>
  </si>
  <si>
    <t xml:space="preserve">  预备费</t>
  </si>
  <si>
    <t>一般公共预算收入</t>
  </si>
  <si>
    <t>一般公共预算支出</t>
  </si>
  <si>
    <t>表二</t>
  </si>
  <si>
    <t>单位：万元</t>
  </si>
  <si>
    <t>年初预算数</t>
  </si>
  <si>
    <t>决算数</t>
  </si>
  <si>
    <t>完成年初
预算%</t>
  </si>
  <si>
    <t>上级补助收入</t>
  </si>
  <si>
    <t>补助下级支出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</si>
  <si>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</si>
  <si>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</si>
  <si>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</si>
  <si>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一般性转移支付支出</t>
  </si>
  <si>
    <t xml:space="preserve">    专项转移支付收入</t>
  </si>
  <si>
    <t xml:space="preserve">     专项转移支付支出</t>
  </si>
  <si>
    <t>下级上解收入</t>
  </si>
  <si>
    <t>上解上级支出</t>
  </si>
  <si>
    <t>待偿债置换一般债券上年结余</t>
  </si>
  <si>
    <t>调出资金</t>
  </si>
  <si>
    <t>上年结余</t>
  </si>
  <si>
    <t>债务还本支出</t>
  </si>
  <si>
    <t xml:space="preserve">调入资金  </t>
  </si>
  <si>
    <t>债务转贷支出</t>
  </si>
  <si>
    <t>债务转贷收入</t>
  </si>
  <si>
    <t>补充预算周转金</t>
  </si>
  <si>
    <t>动用预算稳定调节基金</t>
  </si>
  <si>
    <t>安排预算稳定调节基金</t>
  </si>
  <si>
    <t>待偿债置换一般债券结余</t>
  </si>
  <si>
    <t xml:space="preserve"> </t>
  </si>
  <si>
    <t>年终结余</t>
  </si>
  <si>
    <t>减：结转下年的支出</t>
  </si>
  <si>
    <t>净结余</t>
  </si>
  <si>
    <t>收  入  总  计</t>
  </si>
  <si>
    <t>支  出  总  计</t>
  </si>
  <si>
    <t>表三</t>
  </si>
  <si>
    <t>2024年防城港市本级政府性基金预算收支决算总表</t>
  </si>
  <si>
    <t>国有土地收益基金收入</t>
  </si>
  <si>
    <t>文化旅游体育与传媒支出</t>
  </si>
  <si>
    <t>农业土地开发资金收入</t>
  </si>
  <si>
    <t>0</t>
  </si>
  <si>
    <t>社会保障和就业支出</t>
  </si>
  <si>
    <t>国有土地使用权出让收入</t>
  </si>
  <si>
    <t>城乡社区支出</t>
  </si>
  <si>
    <t>城市基础设施配套费收入</t>
  </si>
  <si>
    <t xml:space="preserve">  其中：国有土地使用权出让收入安排的支出</t>
  </si>
  <si>
    <t>污水处理费收入</t>
  </si>
  <si>
    <t xml:space="preserve">        国有土地收益基金安排的支出</t>
  </si>
  <si>
    <t>其他政府性基金收入</t>
  </si>
  <si>
    <t xml:space="preserve">        农业土地开发资金安排的支出</t>
  </si>
  <si>
    <t>专项债券对应项目专项收入</t>
  </si>
  <si>
    <t xml:space="preserve">        城市基础设施配套费安排的支出</t>
  </si>
  <si>
    <t xml:space="preserve">        污水处理费安排的支出</t>
  </si>
  <si>
    <t xml:space="preserve">        土地储备专项债券安排的支出</t>
  </si>
  <si>
    <t xml:space="preserve">        棚户区改造专项债券安排的支出</t>
  </si>
  <si>
    <t xml:space="preserve">        国有土地使用权出让收入对应专项债务收入安排的支出</t>
  </si>
  <si>
    <t>农林水支出</t>
  </si>
  <si>
    <t>交通运输支出</t>
  </si>
  <si>
    <t>资源勘探工业信息等支出</t>
  </si>
  <si>
    <t xml:space="preserve">    其中：超长期特别国债安排的支出  </t>
  </si>
  <si>
    <t>其他支出</t>
  </si>
  <si>
    <t xml:space="preserve">    其中：自行试点项目收益专项债安排的支出  </t>
  </si>
  <si>
    <t>债务付息支出</t>
  </si>
  <si>
    <t>债务发行费用支出</t>
  </si>
  <si>
    <t>抗疫特别国债安排的支出</t>
  </si>
  <si>
    <t>政府性基金收入</t>
  </si>
  <si>
    <t>政府性基金支出</t>
  </si>
  <si>
    <t>政府性基金上级补助收入</t>
  </si>
  <si>
    <t>政府性基金补助下级支出</t>
  </si>
  <si>
    <t>政府性基金调入资金</t>
  </si>
  <si>
    <t>政府性基金上解上级支出</t>
  </si>
  <si>
    <t>政府性基金下级上解收入</t>
  </si>
  <si>
    <t>政府性基金调出资金</t>
  </si>
  <si>
    <t>政府性基金上年结余</t>
  </si>
  <si>
    <t>政府性基金年终结余</t>
  </si>
  <si>
    <t>表四</t>
  </si>
  <si>
    <t>2024年防城港市本级国有资本经营收支决算表</t>
  </si>
  <si>
    <t>单位:万元</t>
  </si>
  <si>
    <t>2024年决算数</t>
  </si>
  <si>
    <t>2023年决算数</t>
  </si>
  <si>
    <t>利润收入</t>
  </si>
  <si>
    <t>解决历史遗留问题及改革成本支出</t>
  </si>
  <si>
    <t>股利、股息收入</t>
  </si>
  <si>
    <t xml:space="preserve">    "三供一业"移交补助支出</t>
  </si>
  <si>
    <t>产权转让收入</t>
  </si>
  <si>
    <t xml:space="preserve">    国有企业办职教幼教补助支出</t>
  </si>
  <si>
    <t>清算收入</t>
  </si>
  <si>
    <t xml:space="preserve">    国有企业改革成本支出</t>
  </si>
  <si>
    <t>其他国有资本经营预算收入</t>
  </si>
  <si>
    <t>国有企业资本金注入</t>
  </si>
  <si>
    <t xml:space="preserve">    其他国有企业资本金注入</t>
  </si>
  <si>
    <t>国有企业政策性补贴</t>
  </si>
  <si>
    <t>金融国有资本经营预算支出</t>
  </si>
  <si>
    <t>其他国有资本经营预算支出</t>
  </si>
  <si>
    <t>本年收入合计</t>
  </si>
  <si>
    <t>本年支出合计</t>
  </si>
  <si>
    <t>表五</t>
  </si>
  <si>
    <t>2024年防城港市本级社会保险基金收支决算总表</t>
  </si>
  <si>
    <t>2024年预算数</t>
  </si>
  <si>
    <t>完成预算%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</si>
  <si>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</si>
  <si>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</si>
  <si>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</si>
  <si>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四、职工基本医疗保险(含生育保险)基金</t>
  </si>
  <si>
    <t>五、城乡居民基本医疗保险基金收入</t>
  </si>
  <si>
    <t>六、工伤保险基金收入</t>
  </si>
  <si>
    <t>七、失业保险基金收入</t>
  </si>
  <si>
    <t>一、企业职工基本养老保险基金支出</t>
  </si>
  <si>
    <t>二、城乡居民基本养老保险基金支出</t>
  </si>
  <si>
    <t>三、机关事业单位基本养老保险基金支出</t>
  </si>
  <si>
    <t>五、城乡居民基本医疗保险基金支出</t>
  </si>
  <si>
    <t>六、工伤保险基金支出</t>
  </si>
  <si>
    <t>七、失业保险基金支出</t>
  </si>
  <si>
    <t>本年收支合计</t>
  </si>
  <si>
    <t>年末滚存结余合计</t>
  </si>
  <si>
    <t>表六</t>
  </si>
  <si>
    <t>2024年防城港政府债务限额及余额决算情况表</t>
  </si>
  <si>
    <t>行政区划</t>
  </si>
  <si>
    <t>2024年政府债务限额（预算数）</t>
  </si>
  <si>
    <t>2024年政府债务余额(决算数)</t>
  </si>
  <si>
    <t>备注</t>
  </si>
  <si>
    <t>合计</t>
  </si>
  <si>
    <t>一般债务</t>
  </si>
  <si>
    <t>专项债务</t>
  </si>
  <si>
    <t>全市</t>
  </si>
  <si>
    <t>市本级</t>
  </si>
</sst>
</file>

<file path=xl/styles.xml><?xml version="1.0" encoding="utf-8"?>
<styleSheet xmlns="http://schemas.openxmlformats.org/spreadsheetml/2006/main">
  <numFmts count="9">
    <numFmt numFmtId="176" formatCode="0.0_ "/>
    <numFmt numFmtId="177" formatCode="0_ "/>
    <numFmt numFmtId="178" formatCode="#,##0_ "/>
    <numFmt numFmtId="179" formatCode="#,##0.0_ "/>
    <numFmt numFmtId="43" formatCode="_ * #,##0.00_ ;_ * \-#,##0.00_ ;_ * &quot;-&quot;??_ ;_ @_ "/>
    <numFmt numFmtId="41" formatCode="_ * #,##0_ ;_ * \-#,##0_ ;_ * &quot;-&quot;_ ;_ @_ "/>
    <numFmt numFmtId="180" formatCode="#,##0_);[Red]\(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9">
    <font>
      <sz val="12"/>
      <name val="宋体"/>
      <family val="2"/>
      <charset val="-122"/>
    </font>
    <font>
      <sz val="10"/>
      <color theme="1"/>
      <name val="Arial"/>
      <family val="2"/>
    </font>
    <font>
      <sz val="11"/>
      <color indexed="8"/>
      <name val="宋体"/>
      <family val="2"/>
      <charset val="-122"/>
    </font>
    <font>
      <sz val="12"/>
      <color indexed="8"/>
      <name val="宋体"/>
      <family val="2"/>
      <charset val="-122"/>
    </font>
    <font>
      <b/>
      <sz val="18"/>
      <color indexed="8"/>
      <name val="宋体"/>
      <family val="2"/>
      <charset val="-122"/>
    </font>
    <font>
      <b/>
      <sz val="12"/>
      <color indexed="8"/>
      <name val="宋体"/>
      <family val="2"/>
      <charset val="-122"/>
    </font>
    <font>
      <sz val="10"/>
      <color indexed="8"/>
      <name val="宋体"/>
      <family val="2"/>
      <charset val="-122"/>
    </font>
    <font>
      <sz val="10"/>
      <name val="宋体"/>
      <family val="2"/>
      <charset val="-122"/>
    </font>
    <font>
      <sz val="14"/>
      <color indexed="8"/>
      <name val="仿宋_GB2312"/>
      <family val="2"/>
      <charset val="-122"/>
    </font>
    <font>
      <b/>
      <sz val="12"/>
      <name val="宋体"/>
      <family val="2"/>
      <charset val="-122"/>
    </font>
    <font>
      <sz val="10"/>
      <color indexed="10"/>
      <name val="宋体"/>
      <family val="2"/>
      <charset val="-122"/>
    </font>
    <font>
      <b/>
      <sz val="18"/>
      <name val="宋体"/>
      <family val="2"/>
      <charset val="-122"/>
    </font>
    <font>
      <b/>
      <sz val="10"/>
      <name val="宋体"/>
      <family val="2"/>
      <charset val="-122"/>
    </font>
    <font>
      <b/>
      <sz val="9"/>
      <name val="宋体"/>
      <family val="2"/>
      <charset val="-122"/>
    </font>
    <font>
      <sz val="10"/>
      <color rgb="FF000000"/>
      <name val="宋体"/>
      <family val="2"/>
      <charset val="-122"/>
    </font>
    <font>
      <b/>
      <sz val="10"/>
      <color indexed="8"/>
      <name val="宋体"/>
      <family val="2"/>
      <charset val="-122"/>
    </font>
    <font>
      <sz val="10"/>
      <name val="Arial"/>
      <family val="2"/>
      <charset val="-122"/>
    </font>
    <font>
      <sz val="18"/>
      <name val="方正小标宋简体"/>
      <family val="2"/>
      <charset val="-122"/>
    </font>
    <font>
      <sz val="9"/>
      <name val="宋体"/>
      <family val="2"/>
      <charset val="-122"/>
    </font>
    <font>
      <sz val="12"/>
      <color rgb="FFFF0000"/>
      <name val="宋体"/>
      <family val="2"/>
      <charset val="-122"/>
    </font>
    <font>
      <b/>
      <sz val="18"/>
      <color rgb="FFFF0000"/>
      <name val="宋体"/>
      <family val="2"/>
      <charset val="-122"/>
    </font>
    <font>
      <sz val="9"/>
      <color rgb="FFFF0000"/>
      <name val="宋体"/>
      <family val="2"/>
      <charset val="-122"/>
    </font>
    <font>
      <sz val="18"/>
      <name val="楷体_GB2312"/>
      <family val="2"/>
      <charset val="-122"/>
    </font>
    <font>
      <sz val="12"/>
      <name val="楷体_GB2312"/>
      <family val="2"/>
      <charset val="-122"/>
    </font>
    <font>
      <sz val="14"/>
      <name val="黑体"/>
      <family val="2"/>
      <charset val="-122"/>
    </font>
    <font>
      <sz val="16"/>
      <name val="宋体"/>
      <family val="2"/>
      <charset val="-122"/>
    </font>
    <font>
      <b/>
      <sz val="32"/>
      <name val="方正小标宋简体"/>
      <family val="2"/>
      <charset val="-122"/>
    </font>
    <font>
      <sz val="12"/>
      <name val="方正小标宋简体"/>
      <family val="2"/>
      <charset val="-122"/>
    </font>
    <font>
      <sz val="16"/>
      <name val="楷体_GB2312"/>
      <family val="2"/>
      <charset val="-122"/>
    </font>
    <font>
      <sz val="22"/>
      <name val="方正小标宋简体"/>
      <family val="2"/>
      <charset val="-122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b/>
      <sz val="11"/>
      <color rgb="FFFA7D00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FFFFF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5999900102615356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medium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73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32" fillId="2" borderId="0" applyNumberFormat="0" applyBorder="0" applyProtection="0">
      <alignment/>
    </xf>
    <xf numFmtId="0" fontId="32" fillId="3" borderId="0" applyNumberFormat="0" applyBorder="0" applyProtection="0">
      <alignment/>
    </xf>
    <xf numFmtId="0" fontId="30" fillId="4" borderId="0" applyNumberFormat="0" applyBorder="0" applyProtection="0">
      <alignment/>
    </xf>
    <xf numFmtId="0" fontId="32" fillId="5" borderId="0" applyNumberFormat="0" applyBorder="0" applyProtection="0">
      <alignment/>
    </xf>
    <xf numFmtId="0" fontId="32" fillId="6" borderId="0" applyNumberFormat="0" applyBorder="0" applyProtection="0">
      <alignment/>
    </xf>
    <xf numFmtId="0" fontId="30" fillId="7" borderId="0" applyNumberFormat="0" applyBorder="0" applyProtection="0">
      <alignment/>
    </xf>
    <xf numFmtId="0" fontId="32" fillId="8" borderId="0" applyNumberFormat="0" applyBorder="0" applyProtection="0">
      <alignment/>
    </xf>
    <xf numFmtId="0" fontId="43" fillId="0" borderId="1" applyNumberFormat="0" applyFill="0" applyProtection="0">
      <alignment/>
    </xf>
    <xf numFmtId="0" fontId="39" fillId="0" borderId="0" applyNumberFormat="0" applyFill="0" applyBorder="0" applyProtection="0">
      <alignment/>
    </xf>
    <xf numFmtId="0" fontId="38" fillId="0" borderId="2" applyNumberFormat="0" applyFill="0" applyProtection="0">
      <alignment/>
    </xf>
    <xf numFmtId="9" fontId="32" fillId="0" borderId="0" applyFont="0" applyFill="0" applyBorder="0" applyProtection="0">
      <alignment/>
    </xf>
    <xf numFmtId="43" fontId="32" fillId="0" borderId="0" applyFont="0" applyFill="0" applyBorder="0" applyProtection="0">
      <alignment/>
    </xf>
    <xf numFmtId="0" fontId="37" fillId="0" borderId="3" applyNumberFormat="0" applyFill="0" applyProtection="0">
      <alignment/>
    </xf>
    <xf numFmtId="42" fontId="32" fillId="0" borderId="0" applyFont="0" applyFill="0" applyBorder="0" applyProtection="0">
      <alignment/>
    </xf>
    <xf numFmtId="0" fontId="0" fillId="0" borderId="0">
      <alignment/>
      <protection/>
    </xf>
    <xf numFmtId="0" fontId="30" fillId="9" borderId="0" applyNumberFormat="0" applyBorder="0" applyProtection="0">
      <alignment/>
    </xf>
    <xf numFmtId="0" fontId="40" fillId="0" borderId="0" applyNumberFormat="0" applyFill="0" applyBorder="0" applyProtection="0">
      <alignment/>
    </xf>
    <xf numFmtId="0" fontId="32" fillId="10" borderId="0" applyNumberFormat="0" applyBorder="0" applyProtection="0">
      <alignment/>
    </xf>
    <xf numFmtId="0" fontId="0" fillId="0" borderId="0">
      <alignment/>
      <protection/>
    </xf>
    <xf numFmtId="0" fontId="30" fillId="11" borderId="0" applyNumberFormat="0" applyBorder="0" applyProtection="0">
      <alignment/>
    </xf>
    <xf numFmtId="0" fontId="41" fillId="0" borderId="3" applyNumberFormat="0" applyFill="0" applyProtection="0">
      <alignment/>
    </xf>
    <xf numFmtId="0" fontId="44" fillId="0" borderId="0" applyNumberFormat="0" applyFill="0" applyBorder="0" applyProtection="0">
      <alignment/>
    </xf>
    <xf numFmtId="0" fontId="32" fillId="12" borderId="0" applyNumberFormat="0" applyBorder="0" applyProtection="0">
      <alignment/>
    </xf>
    <xf numFmtId="44" fontId="32" fillId="0" borderId="0" applyFont="0" applyFill="0" applyBorder="0" applyProtection="0">
      <alignment/>
    </xf>
    <xf numFmtId="0" fontId="32" fillId="13" borderId="0" applyNumberFormat="0" applyBorder="0" applyProtection="0">
      <alignment/>
    </xf>
    <xf numFmtId="0" fontId="45" fillId="14" borderId="4" applyNumberFormat="0" applyProtection="0">
      <alignment/>
    </xf>
    <xf numFmtId="0" fontId="46" fillId="0" borderId="0" applyNumberFormat="0" applyFill="0" applyBorder="0" applyProtection="0">
      <alignment/>
    </xf>
    <xf numFmtId="41" fontId="32" fillId="0" borderId="0" applyFont="0" applyFill="0" applyBorder="0" applyProtection="0">
      <alignment/>
    </xf>
    <xf numFmtId="0" fontId="30" fillId="15" borderId="0" applyNumberFormat="0" applyBorder="0" applyProtection="0">
      <alignment/>
    </xf>
    <xf numFmtId="0" fontId="32" fillId="16" borderId="0" applyNumberFormat="0" applyBorder="0" applyProtection="0">
      <alignment/>
    </xf>
    <xf numFmtId="0" fontId="30" fillId="17" borderId="0" applyNumberFormat="0" applyBorder="0" applyProtection="0">
      <alignment/>
    </xf>
    <xf numFmtId="0" fontId="42" fillId="18" borderId="4" applyNumberFormat="0" applyProtection="0">
      <alignment/>
    </xf>
    <xf numFmtId="0" fontId="47" fillId="14" borderId="5" applyNumberFormat="0" applyProtection="0">
      <alignment/>
    </xf>
    <xf numFmtId="0" fontId="48" fillId="19" borderId="6" applyNumberFormat="0" applyProtection="0">
      <alignment/>
    </xf>
    <xf numFmtId="0" fontId="36" fillId="0" borderId="7" applyNumberFormat="0" applyFill="0" applyProtection="0">
      <alignment/>
    </xf>
    <xf numFmtId="0" fontId="30" fillId="20" borderId="0" applyNumberFormat="0" applyBorder="0" applyProtection="0">
      <alignment/>
    </xf>
    <xf numFmtId="0" fontId="0" fillId="0" borderId="0">
      <alignment/>
      <protection/>
    </xf>
    <xf numFmtId="0" fontId="30" fillId="21" borderId="0" applyNumberFormat="0" applyBorder="0" applyProtection="0">
      <alignment/>
    </xf>
    <xf numFmtId="0" fontId="32" fillId="22" borderId="8" applyNumberFormat="0" applyFont="0" applyProtection="0">
      <alignment/>
    </xf>
    <xf numFmtId="0" fontId="35" fillId="0" borderId="0" applyNumberFormat="0" applyFill="0" applyBorder="0" applyProtection="0">
      <alignment/>
    </xf>
    <xf numFmtId="0" fontId="34" fillId="23" borderId="0" applyNumberFormat="0" applyBorder="0" applyProtection="0">
      <alignment/>
    </xf>
    <xf numFmtId="0" fontId="43" fillId="0" borderId="0" applyNumberFormat="0" applyFill="0" applyBorder="0" applyProtection="0">
      <alignment/>
    </xf>
    <xf numFmtId="0" fontId="30" fillId="24" borderId="0" applyNumberFormat="0" applyBorder="0" applyProtection="0">
      <alignment/>
    </xf>
    <xf numFmtId="0" fontId="33" fillId="25" borderId="0" applyNumberFormat="0" applyBorder="0" applyProtection="0">
      <alignment/>
    </xf>
    <xf numFmtId="0" fontId="32" fillId="26" borderId="0" applyNumberFormat="0" applyBorder="0" applyProtection="0">
      <alignment/>
    </xf>
    <xf numFmtId="0" fontId="31" fillId="27" borderId="0" applyNumberFormat="0" applyBorder="0" applyProtection="0">
      <alignment/>
    </xf>
    <xf numFmtId="0" fontId="30" fillId="28" borderId="0" applyNumberFormat="0" applyBorder="0" applyProtection="0">
      <alignment/>
    </xf>
    <xf numFmtId="0" fontId="32" fillId="29" borderId="0" applyNumberFormat="0" applyBorder="0" applyProtection="0">
      <alignment/>
    </xf>
    <xf numFmtId="0" fontId="0" fillId="0" borderId="0">
      <alignment/>
      <protection/>
    </xf>
    <xf numFmtId="0" fontId="30" fillId="30" borderId="0" applyNumberFormat="0" applyBorder="0" applyProtection="0">
      <alignment/>
    </xf>
    <xf numFmtId="0" fontId="32" fillId="31" borderId="0" applyNumberFormat="0" applyBorder="0" applyProtection="0">
      <alignment/>
    </xf>
    <xf numFmtId="0" fontId="30" fillId="32" borderId="0" applyNumberFormat="0" applyBorder="0" applyProtection="0">
      <alignment/>
    </xf>
  </cellStyleXfs>
  <cellXfs count="122"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80" fontId="6" fillId="0" borderId="9" xfId="0" applyNumberFormat="1" applyFont="1" applyFill="1" applyBorder="1" applyAlignment="1">
      <alignment horizontal="center" vertical="center" wrapText="1"/>
    </xf>
    <xf numFmtId="180" fontId="7" fillId="0" borderId="9" xfId="0" applyNumberFormat="1" applyFont="1" applyFill="1" applyBorder="1" applyAlignment="1" applyProtection="1">
      <alignment horizontal="center" vertical="center"/>
      <protection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indent="2"/>
    </xf>
    <xf numFmtId="0" fontId="9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  <protection/>
    </xf>
    <xf numFmtId="0" fontId="7" fillId="0" borderId="10" xfId="0" applyNumberFormat="1" applyFont="1" applyFill="1" applyBorder="1" applyAlignment="1" applyProtection="1">
      <alignment vertical="center"/>
      <protection/>
    </xf>
    <xf numFmtId="0" fontId="10" fillId="0" borderId="10" xfId="0" applyNumberFormat="1" applyFont="1" applyFill="1" applyBorder="1" applyAlignment="1" applyProtection="1">
      <alignment vertical="center"/>
      <protection/>
    </xf>
    <xf numFmtId="0" fontId="12" fillId="0" borderId="9" xfId="0" applyNumberFormat="1" applyFont="1" applyFill="1" applyBorder="1" applyAlignment="1" applyProtection="1">
      <alignment horizontal="center" vertical="center" wrapText="1"/>
      <protection/>
    </xf>
    <xf numFmtId="0" fontId="13" fillId="0" borderId="9" xfId="0" applyNumberFormat="1" applyFont="1" applyFill="1" applyBorder="1" applyAlignment="1" applyProtection="1">
      <alignment horizontal="center" vertical="center" wrapText="1"/>
      <protection/>
    </xf>
    <xf numFmtId="0" fontId="7" fillId="0" borderId="9" xfId="0" applyNumberFormat="1" applyFont="1" applyFill="1" applyBorder="1" applyAlignment="1" applyProtection="1">
      <alignment vertical="center" wrapText="1"/>
      <protection/>
    </xf>
    <xf numFmtId="180" fontId="7" fillId="0" borderId="9" xfId="0" applyNumberFormat="1" applyFont="1" applyFill="1" applyBorder="1" applyAlignment="1">
      <alignment vertical="center"/>
    </xf>
    <xf numFmtId="178" fontId="14" fillId="0" borderId="9" xfId="0" applyNumberFormat="1" applyFont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  <protection/>
    </xf>
    <xf numFmtId="180" fontId="15" fillId="0" borderId="9" xfId="0" applyNumberFormat="1" applyFont="1" applyFill="1" applyBorder="1" applyAlignment="1" applyProtection="1">
      <alignment horizontal="center" vertical="center"/>
      <protection/>
    </xf>
    <xf numFmtId="180" fontId="12" fillId="0" borderId="9" xfId="0" applyNumberFormat="1" applyFont="1" applyFill="1" applyBorder="1" applyAlignment="1" applyProtection="1">
      <alignment horizontal="center" vertical="center"/>
      <protection/>
    </xf>
    <xf numFmtId="180" fontId="6" fillId="0" borderId="9" xfId="0" applyNumberFormat="1" applyFont="1" applyFill="1" applyBorder="1" applyAlignment="1" applyProtection="1">
      <alignment horizontal="center" vertical="center"/>
      <protection/>
    </xf>
    <xf numFmtId="0" fontId="6" fillId="0" borderId="9" xfId="0" applyNumberFormat="1" applyFont="1" applyFill="1" applyBorder="1" applyAlignment="1" applyProtection="1">
      <alignment vertical="center" wrapText="1"/>
      <protection/>
    </xf>
    <xf numFmtId="178" fontId="7" fillId="0" borderId="9" xfId="0" applyNumberFormat="1" applyFont="1" applyFill="1" applyBorder="1" applyAlignment="1" applyProtection="1">
      <alignment horizontal="center" vertical="center"/>
      <protection/>
    </xf>
    <xf numFmtId="177" fontId="7" fillId="0" borderId="9" xfId="0" applyNumberFormat="1" applyFont="1" applyFill="1" applyBorder="1" applyAlignment="1" applyProtection="1">
      <alignment horizontal="center" vertical="center"/>
      <protection/>
    </xf>
    <xf numFmtId="3" fontId="7" fillId="0" borderId="9" xfId="0" applyNumberFormat="1" applyFont="1" applyFill="1" applyBorder="1" applyAlignment="1" applyProtection="1">
      <alignment vertical="center" wrapText="1"/>
      <protection/>
    </xf>
    <xf numFmtId="0" fontId="7" fillId="0" borderId="10" xfId="0" applyNumberFormat="1" applyFont="1" applyFill="1" applyBorder="1" applyAlignment="1" applyProtection="1">
      <alignment horizontal="right" vertical="center"/>
      <protection/>
    </xf>
    <xf numFmtId="3" fontId="13" fillId="0" borderId="9" xfId="0" applyNumberFormat="1" applyFont="1" applyFill="1" applyBorder="1" applyAlignment="1" applyProtection="1">
      <alignment horizontal="center" vertical="center" wrapText="1"/>
      <protection/>
    </xf>
    <xf numFmtId="10" fontId="7" fillId="0" borderId="9" xfId="0" applyNumberFormat="1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9" fontId="7" fillId="0" borderId="9" xfId="0" applyNumberFormat="1" applyFont="1" applyFill="1" applyBorder="1" applyAlignment="1" applyProtection="1">
      <alignment horizontal="center" vertical="center"/>
      <protection locked="0"/>
    </xf>
    <xf numFmtId="179" fontId="7" fillId="0" borderId="9" xfId="0" applyNumberFormat="1" applyFont="1" applyFill="1" applyBorder="1" applyAlignment="1">
      <alignment horizontal="center" vertical="center"/>
    </xf>
    <xf numFmtId="179" fontId="12" fillId="0" borderId="9" xfId="0" applyNumberFormat="1" applyFont="1" applyFill="1" applyBorder="1" applyAlignment="1" applyProtection="1">
      <alignment horizontal="center" vertical="center"/>
      <protection locked="0"/>
    </xf>
    <xf numFmtId="179" fontId="12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9" fontId="7" fillId="0" borderId="9" xfId="0" applyNumberFormat="1" applyFont="1" applyFill="1" applyBorder="1" applyAlignment="1" applyProtection="1">
      <alignment horizontal="center" vertical="center"/>
      <protection/>
    </xf>
    <xf numFmtId="0" fontId="9" fillId="0" borderId="0" xfId="0" applyFont="1" applyFill="1" applyAlignment="1">
      <alignment vertical="center"/>
    </xf>
    <xf numFmtId="3" fontId="0" fillId="0" borderId="0" xfId="0" applyNumberFormat="1" applyFont="1" applyFill="1" applyAlignment="1" applyProtection="1">
      <alignment/>
      <protection/>
    </xf>
    <xf numFmtId="3" fontId="0" fillId="0" borderId="0" xfId="0" applyNumberFormat="1" applyFont="1" applyFill="1" applyAlignment="1" applyProtection="1">
      <alignment horizontal="center"/>
      <protection/>
    </xf>
    <xf numFmtId="0" fontId="16" fillId="0" borderId="0" xfId="0" applyFont="1" applyFill="1" applyAlignment="1">
      <alignment vertical="center"/>
    </xf>
    <xf numFmtId="3" fontId="0" fillId="0" borderId="0" xfId="0" applyNumberFormat="1" applyFont="1" applyFill="1" applyAlignment="1" applyProtection="1">
      <alignment vertical="center"/>
      <protection/>
    </xf>
    <xf numFmtId="3" fontId="17" fillId="0" borderId="0" xfId="0" applyNumberFormat="1" applyFont="1" applyFill="1" applyAlignment="1" applyProtection="1">
      <alignment horizontal="center" vertical="center"/>
      <protection/>
    </xf>
    <xf numFmtId="3" fontId="7" fillId="0" borderId="0" xfId="0" applyNumberFormat="1" applyFont="1" applyFill="1" applyAlignment="1" applyProtection="1">
      <alignment vertical="center"/>
      <protection/>
    </xf>
    <xf numFmtId="3" fontId="7" fillId="0" borderId="0" xfId="0" applyNumberFormat="1" applyFont="1" applyFill="1" applyAlignment="1" applyProtection="1">
      <alignment horizontal="center" vertical="center"/>
      <protection/>
    </xf>
    <xf numFmtId="3" fontId="7" fillId="0" borderId="0" xfId="0" applyNumberFormat="1" applyFont="1" applyFill="1" applyBorder="1" applyAlignment="1" applyProtection="1">
      <alignment horizontal="center" vertical="center"/>
      <protection/>
    </xf>
    <xf numFmtId="3" fontId="12" fillId="0" borderId="9" xfId="0" applyNumberFormat="1" applyFont="1" applyFill="1" applyBorder="1" applyAlignment="1" applyProtection="1">
      <alignment horizontal="center" vertical="center" wrapText="1"/>
      <protection/>
    </xf>
    <xf numFmtId="3" fontId="7" fillId="0" borderId="9" xfId="0" applyNumberFormat="1" applyFont="1" applyFill="1" applyBorder="1" applyAlignment="1" applyProtection="1">
      <alignment horizontal="left" vertical="center"/>
      <protection/>
    </xf>
    <xf numFmtId="3" fontId="7" fillId="0" borderId="9" xfId="0" applyNumberFormat="1" applyFont="1" applyFill="1" applyBorder="1" applyAlignment="1" applyProtection="1">
      <alignment horizontal="center" vertical="center"/>
      <protection/>
    </xf>
    <xf numFmtId="3" fontId="0" fillId="0" borderId="9" xfId="0" applyNumberFormat="1" applyFont="1" applyFill="1" applyBorder="1" applyAlignment="1" applyProtection="1">
      <alignment/>
      <protection/>
    </xf>
    <xf numFmtId="3" fontId="0" fillId="0" borderId="9" xfId="0" applyNumberFormat="1" applyFont="1" applyFill="1" applyBorder="1" applyAlignment="1" applyProtection="1">
      <alignment horizontal="center"/>
      <protection/>
    </xf>
    <xf numFmtId="3" fontId="12" fillId="0" borderId="9" xfId="0" applyNumberFormat="1" applyFont="1" applyFill="1" applyBorder="1" applyAlignment="1" applyProtection="1">
      <alignment horizontal="center" vertical="center"/>
      <protection/>
    </xf>
    <xf numFmtId="3" fontId="7" fillId="0" borderId="9" xfId="0" applyNumberFormat="1" applyFont="1" applyFill="1" applyBorder="1" applyAlignment="1" applyProtection="1">
      <alignment horizontal="center" vertical="center" shrinkToFit="1"/>
      <protection/>
    </xf>
    <xf numFmtId="3" fontId="7" fillId="0" borderId="9" xfId="0" applyNumberFormat="1" applyFont="1" applyFill="1" applyBorder="1" applyAlignment="1" applyProtection="1">
      <alignment vertical="center"/>
      <protection/>
    </xf>
    <xf numFmtId="0" fontId="16" fillId="0" borderId="0" xfId="0" applyFont="1" applyFill="1" applyAlignment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  <protection/>
    </xf>
    <xf numFmtId="176" fontId="13" fillId="0" borderId="9" xfId="0" applyNumberFormat="1" applyFont="1" applyFill="1" applyBorder="1" applyAlignment="1" applyProtection="1">
      <alignment horizontal="center" vertical="center"/>
      <protection/>
    </xf>
    <xf numFmtId="3" fontId="7" fillId="0" borderId="9" xfId="0" applyNumberFormat="1" applyFont="1" applyFill="1" applyBorder="1" applyAlignment="1" applyProtection="1">
      <alignment horizontal="left" vertical="center" wrapText="1"/>
      <protection/>
    </xf>
    <xf numFmtId="176" fontId="18" fillId="0" borderId="9" xfId="0" applyNumberFormat="1" applyFont="1" applyFill="1" applyBorder="1" applyAlignment="1" applyProtection="1">
      <alignment horizontal="center" vertical="center"/>
      <protection/>
    </xf>
    <xf numFmtId="176" fontId="18" fillId="0" borderId="0" xfId="0" applyNumberFormat="1" applyFont="1" applyFill="1" applyBorder="1" applyAlignment="1" applyProtection="1">
      <alignment horizontal="center" vertical="center"/>
      <protection/>
    </xf>
    <xf numFmtId="176" fontId="13" fillId="0" borderId="0" xfId="0" applyNumberFormat="1" applyFont="1" applyFill="1" applyBorder="1" applyAlignment="1" applyProtection="1">
      <alignment horizontal="center" vertical="center"/>
      <protection/>
    </xf>
    <xf numFmtId="3" fontId="7" fillId="0" borderId="10" xfId="0" applyNumberFormat="1" applyFont="1" applyFill="1" applyBorder="1" applyAlignment="1" applyProtection="1">
      <alignment horizontal="center" vertical="center"/>
      <protection/>
    </xf>
    <xf numFmtId="3" fontId="7" fillId="0" borderId="10" xfId="0" applyNumberFormat="1" applyFont="1" applyFill="1" applyBorder="1" applyAlignment="1" applyProtection="1">
      <alignment horizontal="right" vertical="center"/>
      <protection/>
    </xf>
    <xf numFmtId="0" fontId="0" fillId="0" borderId="0" xfId="0" applyFont="1" applyFill="1" applyAlignment="1" applyProtection="1">
      <alignment vertical="center"/>
      <protection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/>
    </xf>
    <xf numFmtId="0" fontId="7" fillId="0" borderId="9" xfId="0" applyNumberFormat="1" applyFont="1" applyFill="1" applyBorder="1" applyAlignment="1" applyProtection="1">
      <alignment vertical="center"/>
      <protection/>
    </xf>
    <xf numFmtId="178" fontId="18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vertical="center"/>
      <protection/>
    </xf>
    <xf numFmtId="0" fontId="7" fillId="0" borderId="9" xfId="0" applyNumberFormat="1" applyFont="1" applyFill="1" applyBorder="1" applyAlignment="1" applyProtection="1">
      <alignment horizontal="left" vertical="center"/>
      <protection/>
    </xf>
    <xf numFmtId="0" fontId="7" fillId="0" borderId="12" xfId="0" applyNumberFormat="1" applyFont="1" applyFill="1" applyBorder="1" applyAlignment="1" applyProtection="1">
      <alignment horizontal="left" vertical="center"/>
      <protection/>
    </xf>
    <xf numFmtId="0" fontId="12" fillId="0" borderId="12" xfId="0" applyNumberFormat="1" applyFont="1" applyFill="1" applyBorder="1" applyAlignment="1" applyProtection="1">
      <alignment horizontal="center" vertical="center"/>
      <protection/>
    </xf>
    <xf numFmtId="178" fontId="13" fillId="0" borderId="9" xfId="0" applyNumberFormat="1" applyFont="1" applyFill="1" applyBorder="1" applyAlignment="1" applyProtection="1">
      <alignment horizontal="center" vertical="center"/>
      <protection/>
    </xf>
    <xf numFmtId="0" fontId="7" fillId="0" borderId="12" xfId="0" applyNumberFormat="1" applyFont="1" applyFill="1" applyBorder="1" applyAlignment="1" applyProtection="1">
      <alignment vertical="center"/>
      <protection/>
    </xf>
    <xf numFmtId="0" fontId="7" fillId="0" borderId="13" xfId="0" applyNumberFormat="1" applyFont="1" applyFill="1" applyBorder="1" applyAlignment="1" applyProtection="1">
      <alignment vertical="center"/>
      <protection/>
    </xf>
    <xf numFmtId="178" fontId="18" fillId="0" borderId="9" xfId="0" applyNumberFormat="1" applyFont="1" applyFill="1" applyBorder="1" applyAlignment="1" applyProtection="1">
      <alignment horizontal="center" vertical="center"/>
      <protection/>
    </xf>
    <xf numFmtId="179" fontId="18" fillId="0" borderId="9" xfId="0" applyNumberFormat="1" applyFont="1" applyFill="1" applyBorder="1" applyAlignment="1" applyProtection="1">
      <alignment horizontal="center" vertical="center"/>
      <protection locked="0"/>
    </xf>
    <xf numFmtId="179" fontId="18" fillId="0" borderId="9" xfId="0" applyNumberFormat="1" applyFont="1" applyFill="1" applyBorder="1" applyAlignment="1" applyProtection="1">
      <alignment horizontal="center" vertical="center"/>
      <protection/>
    </xf>
    <xf numFmtId="179" fontId="13" fillId="0" borderId="9" xfId="0" applyNumberFormat="1" applyFont="1" applyFill="1" applyBorder="1" applyAlignment="1" applyProtection="1">
      <alignment horizontal="center" vertical="center"/>
      <protection locked="0"/>
    </xf>
    <xf numFmtId="179" fontId="13" fillId="0" borderId="9" xfId="0" applyNumberFormat="1" applyFont="1" applyFill="1" applyBorder="1" applyAlignment="1" applyProtection="1">
      <alignment horizontal="center" vertical="center"/>
      <protection/>
    </xf>
    <xf numFmtId="0" fontId="7" fillId="0" borderId="0" xfId="0" applyNumberFormat="1" applyFont="1" applyFill="1" applyBorder="1" applyAlignment="1" applyProtection="1">
      <alignment horizontal="right" vertical="center"/>
      <protection/>
    </xf>
    <xf numFmtId="0" fontId="7" fillId="0" borderId="0" xfId="0" applyNumberFormat="1" applyFont="1" applyFill="1" applyBorder="1" applyAlignment="1" applyProtection="1">
      <alignment horizontal="center" vertical="center"/>
      <protection/>
    </xf>
    <xf numFmtId="0" fontId="7" fillId="0" borderId="9" xfId="0" applyNumberFormat="1" applyFont="1" applyFill="1" applyBorder="1" applyAlignment="1" applyProtection="1">
      <alignment horizontal="center" vertical="center"/>
      <protection/>
    </xf>
    <xf numFmtId="180" fontId="7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20" applyNumberFormat="1" applyFont="1" applyFill="1" applyBorder="1" applyAlignment="1" applyProtection="1">
      <alignment vertical="center"/>
      <protection/>
    </xf>
    <xf numFmtId="0" fontId="0" fillId="0" borderId="9" xfId="0" applyFill="1" applyBorder="1" applyAlignment="1">
      <alignment vertical="center"/>
    </xf>
    <xf numFmtId="180" fontId="0" fillId="0" borderId="9" xfId="0" applyNumberFormat="1" applyFill="1" applyBorder="1" applyAlignment="1">
      <alignment vertical="center"/>
    </xf>
    <xf numFmtId="178" fontId="7" fillId="0" borderId="9" xfId="0" applyNumberFormat="1" applyFont="1" applyFill="1" applyBorder="1" applyAlignment="1" applyProtection="1">
      <alignment horizontal="center" vertical="center"/>
      <protection locked="0"/>
    </xf>
    <xf numFmtId="180" fontId="0" fillId="0" borderId="0" xfId="0" applyNumberFormat="1" applyFill="1" applyAlignment="1">
      <alignment vertical="center"/>
    </xf>
    <xf numFmtId="0" fontId="19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8" fillId="0" borderId="10" xfId="0" applyNumberFormat="1" applyFont="1" applyFill="1" applyBorder="1" applyAlignment="1" applyProtection="1">
      <alignment horizontal="right" vertical="center"/>
      <protection/>
    </xf>
    <xf numFmtId="0" fontId="12" fillId="0" borderId="11" xfId="0" applyNumberFormat="1" applyFont="1" applyFill="1" applyBorder="1" applyAlignment="1" applyProtection="1">
      <alignment horizontal="center" vertical="center"/>
      <protection/>
    </xf>
    <xf numFmtId="0" fontId="12" fillId="0" borderId="12" xfId="0" applyNumberFormat="1" applyFont="1" applyFill="1" applyBorder="1" applyAlignment="1" applyProtection="1">
      <alignment vertical="center"/>
      <protection/>
    </xf>
    <xf numFmtId="0" fontId="20" fillId="0" borderId="0" xfId="0" applyNumberFormat="1" applyFont="1" applyFill="1" applyAlignment="1" applyProtection="1">
      <alignment horizontal="center" vertical="center"/>
      <protection locked="0"/>
    </xf>
    <xf numFmtId="0" fontId="21" fillId="0" borderId="10" xfId="0" applyNumberFormat="1" applyFont="1" applyFill="1" applyBorder="1" applyAlignment="1" applyProtection="1">
      <alignment horizontal="right" vertical="center"/>
      <protection/>
    </xf>
    <xf numFmtId="0" fontId="12" fillId="0" borderId="14" xfId="0" applyNumberFormat="1" applyFont="1" applyFill="1" applyBorder="1" applyAlignment="1" applyProtection="1">
      <alignment horizontal="center" vertical="center"/>
      <protection/>
    </xf>
    <xf numFmtId="178" fontId="9" fillId="0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79" fontId="18" fillId="0" borderId="9" xfId="0" applyNumberFormat="1" applyFont="1" applyFill="1" applyBorder="1" applyAlignment="1" applyProtection="1" quotePrefix="1">
      <alignment horizontal="center" vertical="center"/>
      <protection locked="0"/>
    </xf>
  </cellXfs>
  <cellStyles count="5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_J01-2" xfId="20"/>
    <cellStyle name="40% - 强调文字颜色 6" xfId="21"/>
    <cellStyle name="20% - 强调文字颜色 6" xfId="22"/>
    <cellStyle name="强调文字颜色 6" xfId="23"/>
    <cellStyle name="40% - 强调文字颜色 5" xfId="24"/>
    <cellStyle name="20% - 强调文字颜色 5" xfId="25"/>
    <cellStyle name="强调文字颜色 5" xfId="26"/>
    <cellStyle name="40% - 强调文字颜色 4" xfId="27"/>
    <cellStyle name="标题 3" xfId="28"/>
    <cellStyle name="解释性文本" xfId="29"/>
    <cellStyle name="汇总" xfId="30"/>
    <cellStyle name="百分比" xfId="31"/>
    <cellStyle name="千位分隔" xfId="32"/>
    <cellStyle name="标题 2" xfId="33"/>
    <cellStyle name="货币[0]" xfId="34"/>
    <cellStyle name="常规 4" xfId="35"/>
    <cellStyle name="60% - 强调文字颜色 4" xfId="36"/>
    <cellStyle name="警告文本" xfId="37"/>
    <cellStyle name="20% - 强调文字颜色 2" xfId="38"/>
    <cellStyle name="常规 5" xfId="39"/>
    <cellStyle name="60% - 强调文字颜色 5" xfId="40"/>
    <cellStyle name="标题 1" xfId="41"/>
    <cellStyle name="超链接" xfId="42"/>
    <cellStyle name="20% - 强调文字颜色 3" xfId="43"/>
    <cellStyle name="货币" xfId="44"/>
    <cellStyle name="20% - 强调文字颜色 4" xfId="45"/>
    <cellStyle name="计算" xfId="46"/>
    <cellStyle name="已访问的超链接" xfId="47"/>
    <cellStyle name="千位分隔[0]" xfId="48"/>
    <cellStyle name="强调文字颜色 4" xfId="49"/>
    <cellStyle name="40% - 强调文字颜色 3" xfId="50"/>
    <cellStyle name="60% - 强调文字颜色 6" xfId="51"/>
    <cellStyle name="输入" xfId="52"/>
    <cellStyle name="输出" xfId="53"/>
    <cellStyle name="检查单元格" xfId="54"/>
    <cellStyle name="链接单元格" xfId="55"/>
    <cellStyle name="60% - 强调文字颜色 1" xfId="56"/>
    <cellStyle name="常规 3" xfId="57"/>
    <cellStyle name="60% - 强调文字颜色 3" xfId="58"/>
    <cellStyle name="注释" xfId="59"/>
    <cellStyle name="标题" xfId="60"/>
    <cellStyle name="好" xfId="61"/>
    <cellStyle name="标题 4" xfId="62"/>
    <cellStyle name="强调文字颜色 1" xfId="63"/>
    <cellStyle name="适中" xfId="64"/>
    <cellStyle name="20% - 强调文字颜色 1" xfId="65"/>
    <cellStyle name="差" xfId="66"/>
    <cellStyle name="强调文字颜色 2" xfId="67"/>
    <cellStyle name="40% - 强调文字颜色 1" xfId="68"/>
    <cellStyle name="常规 2" xfId="69"/>
    <cellStyle name="60% - 强调文字颜色 2" xfId="70"/>
    <cellStyle name="40% - 强调文字颜色 2" xfId="71"/>
    <cellStyle name="强调文字颜色 3" xfId="7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10" Type="http://schemas.openxmlformats.org/officeDocument/2006/relationships/sharedStrings" Target="sharedStrings.xml" /><Relationship Id="rId9" Type="http://schemas.openxmlformats.org/officeDocument/2006/relationships/styles" Target="style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pdWs5Y2FnZ2c2eDd0ODA1ZWlsb248L2FjY291bnQ+PG1hY2hpbmVDb2RlPk5NWlRMMUJOMlJESzAwNTA1CjwvbWFjaGluZUNvZGU+PHRpbWU+MjAyNS0wOS0xNSAxMjoxMjoyMDwvdGltZT48c3lzdGVtPk1CPHN5c3RlbT48L3RyYWNlPg==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pdWs5Y2FnZ2c2eDd0ODA1ZWlsb248L2FjY291bnQ+PG1hY2hpbmVDb2RlPk5NWlRMMUJOMlJESzAwNTA1CjwvbWFjaGluZUNvZGU+PHRpbWU+MjAyNS0wOS0xNSAxMjoxMjoyMDwvdGltZT48c3lzdGVtPk1CPHN5c3RlbT48L3RyYWNlPg==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pdWs5Y2FnZ2c2eDd0ODA1ZWlsb248L2FjY291bnQ+PG1hY2hpbmVDb2RlPk5NWlRMMUJOMlJESzAwNTA1CjwvbWFjaGluZUNvZGU+PHRpbWU+MjAyNS0wOS0xNSAxMjoxMjoyMDwvdGltZT48c3lzdGVtPk1CPHN5c3RlbT48L3RyYWNlPg==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pdWs5Y2FnZ2c2eDd0ODA1ZWlsb248L2FjY291bnQ+PG1hY2hpbmVDb2RlPk5NWlRMMUJOMlJESzAwNTA1CjwvbWFjaGluZUNvZGU+PHRpbWU+MjAyNS0wOS0xNSAxMjoxMjoyMDwvdGltZT48c3lzdGVtPk1CPHN5c3RlbT48L3RyYWNlPg==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pdWs5Y2FnZ2c2eDd0ODA1ZWlsb248L2FjY291bnQ+PG1hY2hpbmVDb2RlPk5NWlRMMUJOMlJESzAwNTA1CjwvbWFjaGluZUNvZGU+PHRpbWU+MjAyNS0wOS0xNSAxMjoxMjoyMDwvdGltZT48c3lzdGVtPk1CPHN5c3RlbT48L3RyYWNlPg==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pdWs5Y2FnZ2c2eDd0ODA1ZWlsb248L2FjY291bnQ+PG1hY2hpbmVDb2RlPk5NWlRMMUJOMlJESzAwNTA1CjwvbWFjaGluZUNvZGU+PHRpbWU+MjAyNS0wOS0xNSAxMjoxMjoyMDwvdGltZT48c3lzdGVtPk1CPHN5c3RlbT48L3RyYWNlPg==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NpdWs5Y2FnZ2c2eDd0ODA1ZWlsb248L2FjY291bnQ+PG1hY2hpbmVDb2RlPk5NWlRMMUJOMlJESzAwNTA1CjwvbWFjaGluZUNvZGU+PHRpbWU+MjAyNS0wOS0xNSAxMjoxMjoyMD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C16"/>
  <sheetViews>
    <sheetView workbookViewId="0" topLeftCell="A1">
      <selection pane="topLeft" activeCell="A3" sqref="A3:C3"/>
    </sheetView>
  </sheetViews>
  <sheetFormatPr defaultColWidth="9" defaultRowHeight="14.25" outlineLevelCol="2"/>
  <cols>
    <col min="1" max="1" width="14.625" customWidth="1"/>
    <col min="2" max="2" width="14.75" customWidth="1"/>
    <col min="3" max="3" width="91" customWidth="1"/>
  </cols>
  <sheetData>
    <row r="1" ht="18.75">
      <c r="A1" s="114"/>
    </row>
    <row r="2" ht="78" customHeight="1">
      <c r="A2" s="115"/>
    </row>
    <row r="3" spans="1:3" ht="93" customHeight="1">
      <c r="A3" s="116" t="s">
        <v>0</v>
      </c>
      <c r="B3" s="116"/>
      <c r="C3" s="116"/>
    </row>
    <row r="4" spans="1:3" ht="16.5">
      <c r="A4" s="117"/>
      <c r="B4" s="117"/>
      <c r="C4" s="117"/>
    </row>
    <row r="6" spans="2:3" s="112" customFormat="1" ht="26.25" customHeight="1">
      <c r="B6" s="118"/>
      <c r="C6" s="118"/>
    </row>
    <row r="7" spans="2:3" s="112" customFormat="1" ht="26.25" customHeight="1">
      <c r="B7" s="118"/>
      <c r="C7" s="118"/>
    </row>
    <row r="8" spans="1:3" s="112" customFormat="1" ht="26.25" customHeight="1">
      <c r="A8" s="119" t="s">
        <v>1</v>
      </c>
      <c r="B8" s="119"/>
      <c r="C8" s="119"/>
    </row>
    <row r="9" spans="1:3" s="112" customFormat="1" ht="26.25" customHeight="1">
      <c r="A9" s="119"/>
      <c r="B9" s="119"/>
      <c r="C9" s="119"/>
    </row>
    <row r="10" spans="1:3" s="112" customFormat="1" ht="35.25" customHeight="1">
      <c r="A10" s="120" t="s">
        <v>2</v>
      </c>
      <c r="B10" s="120"/>
      <c r="C10" s="120"/>
    </row>
    <row r="11" spans="2:3" s="112" customFormat="1" ht="26.25" customHeight="1">
      <c r="B11" s="118"/>
      <c r="C11" s="118"/>
    </row>
    <row r="12" spans="2:3" s="112" customFormat="1" ht="26.25" customHeight="1">
      <c r="B12" s="118"/>
      <c r="C12" s="118"/>
    </row>
    <row r="13" spans="2:3" s="112" customFormat="1" ht="26.25" customHeight="1">
      <c r="B13" s="118"/>
      <c r="C13" s="118"/>
    </row>
    <row r="14" spans="2:3" s="112" customFormat="1" ht="26.25" customHeight="1">
      <c r="B14" s="118"/>
      <c r="C14" s="118"/>
    </row>
    <row r="15" spans="2:3" s="112" customFormat="1" ht="26.25" customHeight="1">
      <c r="B15" s="118"/>
      <c r="C15" s="118"/>
    </row>
    <row r="16" spans="2:3" s="112" customFormat="1" ht="26.25" customHeight="1">
      <c r="B16" s="118"/>
      <c r="C16" s="118"/>
    </row>
    <row r="17" s="112" customFormat="1" ht="22.5"/>
    <row r="18" s="112" customFormat="1" ht="22.5"/>
    <row r="19" s="113" customFormat="1" ht="14.25"/>
    <row r="52" ht="14.25"/>
  </sheetData>
  <mergeCells count="3">
    <mergeCell ref="A3:C3"/>
    <mergeCell ref="A10:C10"/>
    <mergeCell ref="A8:C9"/>
  </mergeCells>
  <printOptions horizontalCentered="1"/>
  <pageMargins left="0.078740157480315" right="0.078740157480315" top="0.77" bottom="0.984251968503937" header="0.511811023622047" footer="0.511811023622047"/>
  <pageSetup horizontalDpi="1200" verticalDpi="1200" orientation="landscape" paperSize="9"/>
  <headerFooter scaleWithDoc="0"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Zeros="0" workbookViewId="0" topLeftCell="A1">
      <pane ySplit="4" topLeftCell="A5" activePane="bottomLeft" state="frozen"/>
      <selection pane="topLeft" activeCell="A1" sqref="A1"/>
      <selection pane="bottomLeft" activeCell="E24" sqref="E24"/>
    </sheetView>
  </sheetViews>
  <sheetFormatPr defaultColWidth="8.75" defaultRowHeight="14.25"/>
  <cols>
    <col min="1" max="1" width="27.125" style="74" customWidth="1"/>
    <col min="2" max="2" width="8.5" style="74" customWidth="1"/>
    <col min="3" max="3" width="7.625" style="74" customWidth="1"/>
    <col min="4" max="4" width="8" style="74" customWidth="1"/>
    <col min="5" max="5" width="7.25" style="103" customWidth="1"/>
    <col min="6" max="6" width="6.125" style="74" customWidth="1"/>
    <col min="7" max="7" width="20.375" style="74" customWidth="1"/>
    <col min="8" max="8" width="8.5" style="74" customWidth="1"/>
    <col min="9" max="9" width="7.625" style="74" customWidth="1"/>
    <col min="10" max="10" width="7.875" style="74" customWidth="1"/>
    <col min="11" max="11" width="7.125" style="104" customWidth="1"/>
    <col min="12" max="12" width="5.875" style="74" customWidth="1"/>
    <col min="13" max="13" width="9" style="16" customWidth="1"/>
    <col min="14" max="28" width="9" style="16"/>
    <col min="29" max="220" width="8.75" style="16"/>
    <col min="221" max="249" width="9" style="16"/>
    <col min="250" max="16384" width="8.75" style="16"/>
  </cols>
  <sheetData>
    <row r="1" ht="16.5" customHeight="1">
      <c r="A1" s="74" t="s">
        <v>3</v>
      </c>
    </row>
    <row r="2" spans="1:12" ht="22.5">
      <c r="A2" s="78" t="s">
        <v>4</v>
      </c>
      <c r="B2" s="78"/>
      <c r="C2" s="78"/>
      <c r="D2" s="78"/>
      <c r="E2" s="108"/>
      <c r="F2" s="78"/>
      <c r="G2" s="78"/>
      <c r="H2" s="78"/>
      <c r="I2" s="78"/>
      <c r="J2" s="78"/>
      <c r="K2" s="78"/>
      <c r="L2" s="78"/>
    </row>
    <row r="3" spans="1:12" ht="14.25">
      <c r="A3" s="105"/>
      <c r="B3" s="105"/>
      <c r="C3" s="105"/>
      <c r="D3" s="105"/>
      <c r="E3" s="109"/>
      <c r="F3" s="105"/>
      <c r="G3" s="105"/>
      <c r="H3" s="105"/>
      <c r="I3" s="105"/>
      <c r="J3" s="37" t="s">
        <v>5</v>
      </c>
      <c r="K3" s="37"/>
      <c r="L3" s="37"/>
    </row>
    <row r="4" spans="1:12" ht="43.5" customHeight="1">
      <c r="A4" s="106" t="s">
        <v>6</v>
      </c>
      <c r="B4" s="22" t="s">
        <v>7</v>
      </c>
      <c r="C4" s="22" t="s">
        <v>8</v>
      </c>
      <c r="D4" s="22" t="s">
        <v>9</v>
      </c>
      <c r="E4" s="22" t="s">
        <v>10</v>
      </c>
      <c r="F4" s="38" t="s">
        <v>11</v>
      </c>
      <c r="G4" s="106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38" t="s">
        <v>11</v>
      </c>
    </row>
    <row r="5" spans="1:13" s="47" customFormat="1" ht="21" customHeight="1">
      <c r="A5" s="107" t="s">
        <v>12</v>
      </c>
      <c r="B5" s="86">
        <f>SUM(B6:B19)</f>
        <v>197380</v>
      </c>
      <c r="C5" s="86">
        <f>SUM(C6:C19)</f>
        <v>194740</v>
      </c>
      <c r="D5" s="86">
        <f>SUM(D6:D19)</f>
        <v>185817</v>
      </c>
      <c r="E5" s="93">
        <f>C5/B5*100</f>
        <v>98.6624784679299</v>
      </c>
      <c r="F5" s="66">
        <f>IF(D5=0,0,(C5-D5)/D5*100)</f>
        <v>4.80203641216896</v>
      </c>
      <c r="G5" s="87" t="s">
        <v>13</v>
      </c>
      <c r="H5" s="81">
        <v>55982</v>
      </c>
      <c r="I5" s="81">
        <v>66448</v>
      </c>
      <c r="J5" s="81">
        <v>59104</v>
      </c>
      <c r="K5" s="90">
        <f>I5/H5*100</f>
        <v>118.695294916223</v>
      </c>
      <c r="L5" s="68">
        <f>IF(J5=0,0,(I5-J5)/J5*100)</f>
        <v>12.4255549539794</v>
      </c>
      <c r="M5" s="111"/>
    </row>
    <row r="6" spans="1:13" ht="21" customHeight="1">
      <c r="A6" s="87" t="s">
        <v>14</v>
      </c>
      <c r="B6" s="81">
        <v>73473</v>
      </c>
      <c r="C6" s="81">
        <v>72928</v>
      </c>
      <c r="D6" s="81">
        <v>67785</v>
      </c>
      <c r="E6" s="90">
        <f>C6/B6*100</f>
        <v>99.2582309147578</v>
      </c>
      <c r="F6" s="68">
        <f t="shared" si="0" ref="F6:F26">IF(D6=0,0,(C6-D6)/D6*100)</f>
        <v>7.58722431216346</v>
      </c>
      <c r="G6" s="87" t="s">
        <v>15</v>
      </c>
      <c r="H6" s="81">
        <v>1635</v>
      </c>
      <c r="I6" s="81">
        <v>1042</v>
      </c>
      <c r="J6" s="81">
        <v>798</v>
      </c>
      <c r="K6" s="90">
        <f t="shared" si="1" ref="K6:K27">I6/H6*100</f>
        <v>63.7308868501529</v>
      </c>
      <c r="L6" s="68">
        <f t="shared" si="2" ref="L6:L26">IF(J6=0,0,(I6-J6)/J6*100)</f>
        <v>30.5764411027569</v>
      </c>
      <c r="M6" s="111"/>
    </row>
    <row r="7" spans="1:13" ht="21" customHeight="1">
      <c r="A7" s="87" t="s">
        <v>16</v>
      </c>
      <c r="B7" s="81">
        <v>22800</v>
      </c>
      <c r="C7" s="81">
        <v>25950</v>
      </c>
      <c r="D7" s="81">
        <v>22362</v>
      </c>
      <c r="E7" s="90">
        <f>C7/B7*100</f>
        <v>113.815789473684</v>
      </c>
      <c r="F7" s="68">
        <f t="shared" si="0"/>
        <v>16.0450764690099</v>
      </c>
      <c r="G7" s="87" t="s">
        <v>17</v>
      </c>
      <c r="H7" s="81">
        <v>66387</v>
      </c>
      <c r="I7" s="81">
        <v>60296</v>
      </c>
      <c r="J7" s="81">
        <v>59861</v>
      </c>
      <c r="K7" s="90">
        <f t="shared" si="1"/>
        <v>90.8250109208128</v>
      </c>
      <c r="L7" s="68">
        <f t="shared" si="2"/>
        <v>0.726683483403217</v>
      </c>
      <c r="M7" s="111"/>
    </row>
    <row r="8" spans="1:13" ht="21" customHeight="1">
      <c r="A8" s="87" t="s">
        <v>18</v>
      </c>
      <c r="B8" s="81">
        <v>3700</v>
      </c>
      <c r="C8" s="81">
        <v>5669</v>
      </c>
      <c r="D8" s="81">
        <v>3587</v>
      </c>
      <c r="E8" s="90">
        <f>C8/B8*100</f>
        <v>153.216216216216</v>
      </c>
      <c r="F8" s="68">
        <f t="shared" si="0"/>
        <v>58.0429328129356</v>
      </c>
      <c r="G8" s="87" t="s">
        <v>19</v>
      </c>
      <c r="H8" s="81">
        <v>47115</v>
      </c>
      <c r="I8" s="81">
        <v>48787</v>
      </c>
      <c r="J8" s="81">
        <v>48709</v>
      </c>
      <c r="K8" s="90">
        <f t="shared" si="1"/>
        <v>103.548763663377</v>
      </c>
      <c r="L8" s="68">
        <f t="shared" si="2"/>
        <v>0.160134677369685</v>
      </c>
      <c r="M8" s="111"/>
    </row>
    <row r="9" spans="1:13" ht="21" customHeight="1">
      <c r="A9" s="87" t="s">
        <v>20</v>
      </c>
      <c r="B9" s="81">
        <v>2</v>
      </c>
      <c r="C9" s="81">
        <v>16</v>
      </c>
      <c r="D9" s="81">
        <v>2</v>
      </c>
      <c r="E9" s="90">
        <f>C9/B9*100</f>
        <v>800</v>
      </c>
      <c r="F9" s="68">
        <f t="shared" si="0"/>
        <v>700</v>
      </c>
      <c r="G9" s="87" t="s">
        <v>21</v>
      </c>
      <c r="H9" s="81">
        <v>15819</v>
      </c>
      <c r="I9" s="81">
        <v>13022</v>
      </c>
      <c r="J9" s="81">
        <v>12631</v>
      </c>
      <c r="K9" s="90">
        <f t="shared" si="1"/>
        <v>82.3187306403692</v>
      </c>
      <c r="L9" s="68">
        <f t="shared" si="2"/>
        <v>3.09555854643338</v>
      </c>
      <c r="M9" s="111"/>
    </row>
    <row r="10" spans="1:13" ht="21" customHeight="1">
      <c r="A10" s="87" t="s">
        <v>22</v>
      </c>
      <c r="B10" s="81">
        <v>19000</v>
      </c>
      <c r="C10" s="81">
        <v>20783</v>
      </c>
      <c r="D10" s="81">
        <v>18839</v>
      </c>
      <c r="E10" s="90">
        <f t="shared" si="3" ref="E10:E26">C10/B10*100</f>
        <v>109.384210526316</v>
      </c>
      <c r="F10" s="68">
        <f t="shared" si="0"/>
        <v>10.3190190562132</v>
      </c>
      <c r="G10" s="87" t="s">
        <v>23</v>
      </c>
      <c r="H10" s="81">
        <v>7326</v>
      </c>
      <c r="I10" s="81">
        <v>5548</v>
      </c>
      <c r="J10" s="81">
        <v>8254</v>
      </c>
      <c r="K10" s="90">
        <f t="shared" si="1"/>
        <v>75.7302757302757</v>
      </c>
      <c r="L10" s="68">
        <f t="shared" si="2"/>
        <v>-32.7841046765205</v>
      </c>
      <c r="M10" s="111"/>
    </row>
    <row r="11" spans="1:13" ht="21" customHeight="1">
      <c r="A11" s="87" t="s">
        <v>24</v>
      </c>
      <c r="B11" s="81">
        <v>25500</v>
      </c>
      <c r="C11" s="81">
        <v>23643</v>
      </c>
      <c r="D11" s="81">
        <v>23066</v>
      </c>
      <c r="E11" s="90">
        <f t="shared" si="3"/>
        <v>92.7176470588235</v>
      </c>
      <c r="F11" s="68">
        <f t="shared" si="0"/>
        <v>2.50151738489552</v>
      </c>
      <c r="G11" s="87" t="s">
        <v>25</v>
      </c>
      <c r="H11" s="81">
        <v>34270</v>
      </c>
      <c r="I11" s="81">
        <v>38689</v>
      </c>
      <c r="J11" s="81">
        <v>31181</v>
      </c>
      <c r="K11" s="90">
        <f t="shared" si="1"/>
        <v>112.894660052524</v>
      </c>
      <c r="L11" s="68">
        <f t="shared" si="2"/>
        <v>24.0787659151406</v>
      </c>
      <c r="M11" s="111"/>
    </row>
    <row r="12" spans="1:13" ht="21" customHeight="1">
      <c r="A12" s="87" t="s">
        <v>26</v>
      </c>
      <c r="B12" s="81">
        <v>16000</v>
      </c>
      <c r="C12" s="81">
        <v>16134</v>
      </c>
      <c r="D12" s="81">
        <v>15237</v>
      </c>
      <c r="E12" s="90">
        <f t="shared" si="3"/>
        <v>100.8375</v>
      </c>
      <c r="F12" s="68">
        <f t="shared" si="0"/>
        <v>5.88698562709195</v>
      </c>
      <c r="G12" s="87" t="s">
        <v>27</v>
      </c>
      <c r="H12" s="81">
        <v>74702</v>
      </c>
      <c r="I12" s="81">
        <v>81980</v>
      </c>
      <c r="J12" s="81">
        <v>82585</v>
      </c>
      <c r="K12" s="90">
        <f t="shared" si="1"/>
        <v>109.742711038526</v>
      </c>
      <c r="L12" s="68">
        <f t="shared" si="2"/>
        <v>-0.732578555427741</v>
      </c>
      <c r="M12" s="111"/>
    </row>
    <row r="13" spans="1:13" ht="21" customHeight="1">
      <c r="A13" s="87" t="s">
        <v>28</v>
      </c>
      <c r="B13" s="81">
        <v>16400</v>
      </c>
      <c r="C13" s="81">
        <v>11963</v>
      </c>
      <c r="D13" s="81">
        <v>15062</v>
      </c>
      <c r="E13" s="90">
        <f t="shared" si="3"/>
        <v>72.9451219512195</v>
      </c>
      <c r="F13" s="68">
        <f t="shared" si="0"/>
        <v>-20.5749568450405</v>
      </c>
      <c r="G13" s="87" t="s">
        <v>29</v>
      </c>
      <c r="H13" s="81">
        <v>41750</v>
      </c>
      <c r="I13" s="81">
        <v>9358</v>
      </c>
      <c r="J13" s="81">
        <v>40287</v>
      </c>
      <c r="K13" s="90">
        <f t="shared" si="1"/>
        <v>22.414371257485</v>
      </c>
      <c r="L13" s="68">
        <f t="shared" si="2"/>
        <v>-76.7716633157098</v>
      </c>
      <c r="M13" s="111"/>
    </row>
    <row r="14" spans="1:13" ht="21" customHeight="1">
      <c r="A14" s="87" t="s">
        <v>30</v>
      </c>
      <c r="B14" s="81">
        <v>3300</v>
      </c>
      <c r="C14" s="81">
        <v>2895</v>
      </c>
      <c r="D14" s="81">
        <v>2938</v>
      </c>
      <c r="E14" s="90">
        <f t="shared" si="3"/>
        <v>87.7272727272727</v>
      </c>
      <c r="F14" s="68">
        <f t="shared" si="0"/>
        <v>-1.46358066712049</v>
      </c>
      <c r="G14" s="87" t="s">
        <v>31</v>
      </c>
      <c r="H14" s="81">
        <v>20110</v>
      </c>
      <c r="I14" s="81">
        <v>113969</v>
      </c>
      <c r="J14" s="81">
        <v>104548</v>
      </c>
      <c r="K14" s="90">
        <f t="shared" si="1"/>
        <v>566.72799602188</v>
      </c>
      <c r="L14" s="68">
        <f t="shared" si="2"/>
        <v>9.01117190190152</v>
      </c>
      <c r="M14" s="111"/>
    </row>
    <row r="15" spans="1:13" ht="21" customHeight="1">
      <c r="A15" s="87" t="s">
        <v>32</v>
      </c>
      <c r="B15" s="81">
        <v>1500</v>
      </c>
      <c r="C15" s="81">
        <v>1572</v>
      </c>
      <c r="D15" s="81">
        <v>1460</v>
      </c>
      <c r="E15" s="90">
        <f t="shared" si="3"/>
        <v>104.80</v>
      </c>
      <c r="F15" s="68">
        <f t="shared" si="0"/>
        <v>7.67123287671233</v>
      </c>
      <c r="G15" s="87" t="s">
        <v>33</v>
      </c>
      <c r="H15" s="81">
        <v>14833</v>
      </c>
      <c r="I15" s="81">
        <v>22941</v>
      </c>
      <c r="J15" s="81">
        <v>15843</v>
      </c>
      <c r="K15" s="90">
        <f t="shared" si="1"/>
        <v>154.661902514663</v>
      </c>
      <c r="L15" s="68">
        <f t="shared" si="2"/>
        <v>44.8021208104526</v>
      </c>
      <c r="M15" s="111"/>
    </row>
    <row r="16" spans="1:13" ht="21" customHeight="1">
      <c r="A16" s="87" t="s">
        <v>34</v>
      </c>
      <c r="B16" s="81">
        <v>1200</v>
      </c>
      <c r="C16" s="81">
        <v>3208</v>
      </c>
      <c r="D16" s="81">
        <v>1097</v>
      </c>
      <c r="E16" s="90">
        <f t="shared" si="3"/>
        <v>267.333333333333</v>
      </c>
      <c r="F16" s="68">
        <f t="shared" si="0"/>
        <v>192.433910665451</v>
      </c>
      <c r="G16" s="87" t="s">
        <v>35</v>
      </c>
      <c r="H16" s="81">
        <v>69449</v>
      </c>
      <c r="I16" s="81">
        <v>69590</v>
      </c>
      <c r="J16" s="81">
        <v>28273</v>
      </c>
      <c r="K16" s="90">
        <f t="shared" si="1"/>
        <v>100.20302668145</v>
      </c>
      <c r="L16" s="68">
        <f t="shared" si="2"/>
        <v>146.135889364411</v>
      </c>
      <c r="M16" s="111"/>
    </row>
    <row r="17" spans="1:13" ht="21" customHeight="1">
      <c r="A17" s="87" t="s">
        <v>36</v>
      </c>
      <c r="B17" s="81">
        <v>10100</v>
      </c>
      <c r="C17" s="81">
        <v>6595</v>
      </c>
      <c r="D17" s="81">
        <v>10015</v>
      </c>
      <c r="E17" s="90">
        <f t="shared" si="3"/>
        <v>65.2970297029703</v>
      </c>
      <c r="F17" s="68">
        <f t="shared" si="0"/>
        <v>-34.1487768347479</v>
      </c>
      <c r="G17" s="87" t="s">
        <v>37</v>
      </c>
      <c r="H17" s="81">
        <v>6925</v>
      </c>
      <c r="I17" s="81">
        <v>18664</v>
      </c>
      <c r="J17" s="81">
        <v>11149</v>
      </c>
      <c r="K17" s="90">
        <f t="shared" si="1"/>
        <v>269.516245487365</v>
      </c>
      <c r="L17" s="68">
        <f t="shared" si="2"/>
        <v>67.4051484438066</v>
      </c>
      <c r="M17" s="111"/>
    </row>
    <row r="18" spans="1:13" ht="21" customHeight="1">
      <c r="A18" s="87" t="s">
        <v>38</v>
      </c>
      <c r="B18" s="81">
        <v>4400</v>
      </c>
      <c r="C18" s="81">
        <v>3377</v>
      </c>
      <c r="D18" s="81">
        <v>4362</v>
      </c>
      <c r="E18" s="90">
        <f t="shared" si="3"/>
        <v>76.75</v>
      </c>
      <c r="F18" s="68">
        <f t="shared" si="0"/>
        <v>-22.5813846859239</v>
      </c>
      <c r="G18" s="87" t="s">
        <v>39</v>
      </c>
      <c r="H18" s="81">
        <v>22962</v>
      </c>
      <c r="I18" s="81">
        <v>7163</v>
      </c>
      <c r="J18" s="81">
        <v>9054</v>
      </c>
      <c r="K18" s="90">
        <f t="shared" si="1"/>
        <v>31.1950178555875</v>
      </c>
      <c r="L18" s="68">
        <f t="shared" si="2"/>
        <v>-20.8857963331124</v>
      </c>
      <c r="M18" s="111"/>
    </row>
    <row r="19" spans="1:13" ht="21" customHeight="1">
      <c r="A19" s="87" t="s">
        <v>40</v>
      </c>
      <c r="B19" s="81">
        <v>5</v>
      </c>
      <c r="C19" s="81">
        <v>7</v>
      </c>
      <c r="D19" s="81">
        <v>5</v>
      </c>
      <c r="E19" s="90">
        <f t="shared" si="3"/>
        <v>140</v>
      </c>
      <c r="F19" s="68">
        <f t="shared" si="0"/>
        <v>40</v>
      </c>
      <c r="G19" s="87" t="s">
        <v>41</v>
      </c>
      <c r="H19" s="81">
        <v>13721</v>
      </c>
      <c r="I19" s="81">
        <v>4813</v>
      </c>
      <c r="J19" s="81">
        <v>4468</v>
      </c>
      <c r="K19" s="90">
        <f t="shared" si="1"/>
        <v>35.0776182493987</v>
      </c>
      <c r="L19" s="68">
        <f t="shared" si="2"/>
        <v>7.72157564905998</v>
      </c>
      <c r="M19" s="111"/>
    </row>
    <row r="20" spans="1:13" ht="21" customHeight="1">
      <c r="A20" s="107" t="s">
        <v>42</v>
      </c>
      <c r="B20" s="86">
        <f>SUM(B21:B28)</f>
        <v>128800</v>
      </c>
      <c r="C20" s="86">
        <f>SUM(C21:C28)</f>
        <v>115403</v>
      </c>
      <c r="D20" s="86">
        <f>SUM(D21:D28)</f>
        <v>74186</v>
      </c>
      <c r="E20" s="93">
        <f t="shared" si="3"/>
        <v>89.598602484472</v>
      </c>
      <c r="F20" s="66">
        <f t="shared" si="0"/>
        <v>55.5590003504704</v>
      </c>
      <c r="G20" s="87" t="s">
        <v>43</v>
      </c>
      <c r="H20" s="81">
        <v>7976</v>
      </c>
      <c r="I20" s="81">
        <v>15631</v>
      </c>
      <c r="J20" s="81">
        <v>19664</v>
      </c>
      <c r="K20" s="90">
        <f t="shared" si="1"/>
        <v>195.975426278836</v>
      </c>
      <c r="L20" s="68">
        <f t="shared" si="2"/>
        <v>-20.5095606183889</v>
      </c>
      <c r="M20" s="111"/>
    </row>
    <row r="21" spans="1:13" ht="21" customHeight="1">
      <c r="A21" s="87" t="s">
        <v>44</v>
      </c>
      <c r="B21" s="81">
        <v>16500</v>
      </c>
      <c r="C21" s="81">
        <v>19836</v>
      </c>
      <c r="D21" s="81">
        <v>16319</v>
      </c>
      <c r="E21" s="90">
        <f t="shared" si="3"/>
        <v>120.218181818182</v>
      </c>
      <c r="F21" s="68">
        <f t="shared" si="0"/>
        <v>21.5515656596605</v>
      </c>
      <c r="G21" s="87" t="s">
        <v>45</v>
      </c>
      <c r="H21" s="81">
        <v>15001</v>
      </c>
      <c r="I21" s="81">
        <v>14486</v>
      </c>
      <c r="J21" s="81">
        <v>17825</v>
      </c>
      <c r="K21" s="90">
        <f t="shared" si="1"/>
        <v>96.5668955402973</v>
      </c>
      <c r="L21" s="68">
        <f t="shared" si="2"/>
        <v>-18.7321178120617</v>
      </c>
      <c r="M21" s="111"/>
    </row>
    <row r="22" spans="1:13" ht="21" customHeight="1">
      <c r="A22" s="87" t="s">
        <v>46</v>
      </c>
      <c r="B22" s="81">
        <v>8800</v>
      </c>
      <c r="C22" s="81">
        <v>8771</v>
      </c>
      <c r="D22" s="81">
        <v>8385</v>
      </c>
      <c r="E22" s="90">
        <f t="shared" si="3"/>
        <v>99.6704545454545</v>
      </c>
      <c r="F22" s="68">
        <f t="shared" si="0"/>
        <v>4.60345855694693</v>
      </c>
      <c r="G22" s="87" t="s">
        <v>47</v>
      </c>
      <c r="H22" s="81">
        <v>3771</v>
      </c>
      <c r="I22" s="81">
        <v>2325</v>
      </c>
      <c r="J22" s="81">
        <v>4903</v>
      </c>
      <c r="K22" s="90">
        <f t="shared" si="1"/>
        <v>61.6547334924423</v>
      </c>
      <c r="L22" s="68">
        <f t="shared" si="2"/>
        <v>-52.5800530287579</v>
      </c>
      <c r="M22" s="111"/>
    </row>
    <row r="23" spans="1:13" ht="21" customHeight="1">
      <c r="A23" s="87" t="s">
        <v>48</v>
      </c>
      <c r="B23" s="81">
        <v>74000</v>
      </c>
      <c r="C23" s="81">
        <v>66286</v>
      </c>
      <c r="D23" s="81">
        <v>20586</v>
      </c>
      <c r="E23" s="90">
        <f t="shared" si="3"/>
        <v>89.5756756756757</v>
      </c>
      <c r="F23" s="68">
        <f t="shared" si="0"/>
        <v>221.99553094336</v>
      </c>
      <c r="G23" s="87" t="s">
        <v>49</v>
      </c>
      <c r="H23" s="81">
        <v>5879</v>
      </c>
      <c r="I23" s="81">
        <v>6066</v>
      </c>
      <c r="J23" s="81">
        <v>6496</v>
      </c>
      <c r="K23" s="90">
        <f t="shared" si="1"/>
        <v>103.180813063446</v>
      </c>
      <c r="L23" s="68">
        <f t="shared" si="2"/>
        <v>-6.61945812807882</v>
      </c>
      <c r="M23" s="111"/>
    </row>
    <row r="24" spans="1:13" ht="21" customHeight="1">
      <c r="A24" s="87" t="s">
        <v>50</v>
      </c>
      <c r="B24" s="81"/>
      <c r="C24" s="81">
        <v>16</v>
      </c>
      <c r="D24" s="81">
        <v>7</v>
      </c>
      <c r="E24" s="90"/>
      <c r="F24" s="68">
        <f t="shared" si="0"/>
        <v>128.571428571429</v>
      </c>
      <c r="G24" s="87" t="s">
        <v>51</v>
      </c>
      <c r="H24" s="81">
        <v>100</v>
      </c>
      <c r="I24" s="81">
        <v>100</v>
      </c>
      <c r="J24" s="81">
        <v>52</v>
      </c>
      <c r="K24" s="90">
        <f t="shared" si="1"/>
        <v>100</v>
      </c>
      <c r="L24" s="68">
        <f t="shared" si="2"/>
        <v>92.3076923076923</v>
      </c>
      <c r="M24" s="111"/>
    </row>
    <row r="25" spans="1:13" ht="21" customHeight="1">
      <c r="A25" s="87" t="s">
        <v>52</v>
      </c>
      <c r="B25" s="81">
        <v>21770</v>
      </c>
      <c r="C25" s="81">
        <v>6578</v>
      </c>
      <c r="D25" s="81">
        <v>24144</v>
      </c>
      <c r="E25" s="90">
        <f t="shared" si="3"/>
        <v>30.2158934313275</v>
      </c>
      <c r="F25" s="68">
        <f t="shared" si="0"/>
        <v>-72.7551358515573</v>
      </c>
      <c r="G25" s="87" t="s">
        <v>53</v>
      </c>
      <c r="H25" s="81">
        <v>31236</v>
      </c>
      <c r="I25" s="81">
        <v>31242</v>
      </c>
      <c r="J25" s="81">
        <v>31397</v>
      </c>
      <c r="K25" s="90">
        <f t="shared" si="1"/>
        <v>100.019208605455</v>
      </c>
      <c r="L25" s="68">
        <f t="shared" si="2"/>
        <v>-0.493677739911457</v>
      </c>
      <c r="M25" s="111"/>
    </row>
    <row r="26" spans="1:13" ht="21" customHeight="1">
      <c r="A26" s="87" t="s">
        <v>54</v>
      </c>
      <c r="B26" s="81">
        <v>7730</v>
      </c>
      <c r="C26" s="81">
        <v>13916</v>
      </c>
      <c r="D26" s="81">
        <v>4745</v>
      </c>
      <c r="E26" s="90">
        <f t="shared" si="3"/>
        <v>180.025873221216</v>
      </c>
      <c r="F26" s="68">
        <f t="shared" si="0"/>
        <v>193.277133825079</v>
      </c>
      <c r="G26" s="87" t="s">
        <v>55</v>
      </c>
      <c r="H26" s="81">
        <v>200</v>
      </c>
      <c r="I26" s="81">
        <v>95</v>
      </c>
      <c r="J26" s="81">
        <v>115</v>
      </c>
      <c r="K26" s="90">
        <f t="shared" si="1"/>
        <v>47.50</v>
      </c>
      <c r="L26" s="68">
        <f t="shared" si="2"/>
        <v>-17.3913043478261</v>
      </c>
      <c r="M26" s="111"/>
    </row>
    <row r="27" spans="1:12" ht="21" customHeight="1">
      <c r="A27" s="87"/>
      <c r="B27" s="87"/>
      <c r="C27" s="81"/>
      <c r="D27" s="81"/>
      <c r="E27" s="90"/>
      <c r="F27" s="68"/>
      <c r="G27" s="87" t="s">
        <v>56</v>
      </c>
      <c r="H27" s="81">
        <v>10000</v>
      </c>
      <c r="I27" s="81"/>
      <c r="J27" s="81">
        <v>0</v>
      </c>
      <c r="K27" s="90">
        <f t="shared" si="1"/>
        <v>0</v>
      </c>
      <c r="L27" s="68"/>
    </row>
    <row r="28" spans="1:12" ht="21" customHeight="1">
      <c r="A28" s="87"/>
      <c r="B28" s="85"/>
      <c r="C28" s="81"/>
      <c r="D28" s="81"/>
      <c r="E28" s="90"/>
      <c r="F28" s="68"/>
      <c r="G28" s="80"/>
      <c r="H28" s="80"/>
      <c r="I28" s="81"/>
      <c r="J28" s="81"/>
      <c r="K28" s="90"/>
      <c r="L28" s="68"/>
    </row>
    <row r="29" spans="1:12" s="47" customFormat="1" ht="21" customHeight="1">
      <c r="A29" s="85" t="s">
        <v>57</v>
      </c>
      <c r="B29" s="86">
        <f>B5+B20</f>
        <v>326180</v>
      </c>
      <c r="C29" s="86">
        <f>C5+C20</f>
        <v>310143</v>
      </c>
      <c r="D29" s="86">
        <f>D5+D20</f>
        <v>260003</v>
      </c>
      <c r="E29" s="93">
        <f>C29/B29*100</f>
        <v>95.0833895395181</v>
      </c>
      <c r="F29" s="66">
        <f>IF(D29=0,0,(C29-D29)/D29*100)</f>
        <v>19.2843928723899</v>
      </c>
      <c r="G29" s="110" t="s">
        <v>58</v>
      </c>
      <c r="H29" s="86">
        <f>SUM(H5:H27)</f>
        <v>567149</v>
      </c>
      <c r="I29" s="86">
        <f>SUM(I5:I26)</f>
        <v>632255</v>
      </c>
      <c r="J29" s="86">
        <f>SUM(J5:J27)</f>
        <v>597197</v>
      </c>
      <c r="K29" s="92">
        <f>I29/H29*100</f>
        <v>111.479523017761</v>
      </c>
      <c r="L29" s="66">
        <f>IF(J29=0,0,(I29-J29)/J29*100)</f>
        <v>5.87042466723711</v>
      </c>
    </row>
  </sheetData>
  <mergeCells count="2">
    <mergeCell ref="A2:L2"/>
    <mergeCell ref="J3:L3"/>
  </mergeCells>
  <printOptions horizontalCentered="1"/>
  <pageMargins left="0.149305555555556" right="0.196527777777778" top="0.472222222222222" bottom="0.66875" header="0.275" footer="0.511805555555556"/>
  <pageSetup horizontalDpi="180" verticalDpi="180" orientation="landscape" paperSize="9" scale="8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J20"/>
  <sheetViews>
    <sheetView showZeros="0" workbookViewId="0" topLeftCell="A1">
      <selection pane="topLeft" activeCell="G4" sqref="G4"/>
    </sheetView>
  </sheetViews>
  <sheetFormatPr defaultColWidth="9" defaultRowHeight="14.25"/>
  <cols>
    <col min="1" max="1" width="30.875" style="74" customWidth="1"/>
    <col min="2" max="2" width="1.875" style="74" hidden="1" customWidth="1"/>
    <col min="3" max="3" width="13.125" style="75" customWidth="1"/>
    <col min="4" max="4" width="8.5" style="75" hidden="1" customWidth="1"/>
    <col min="5" max="5" width="26" style="74" customWidth="1"/>
    <col min="6" max="6" width="2.25" style="74" hidden="1" customWidth="1"/>
    <col min="7" max="7" width="14.25" style="75" customWidth="1"/>
    <col min="8" max="8" width="9.5" style="16" hidden="1" customWidth="1"/>
    <col min="9" max="9" width="9" style="16"/>
    <col min="10" max="10" width="9.5" style="16"/>
    <col min="11" max="16384" width="9" style="16"/>
  </cols>
  <sheetData>
    <row r="1" ht="20.25" customHeight="1">
      <c r="A1" s="74" t="s">
        <v>59</v>
      </c>
    </row>
    <row r="2" spans="1:8" ht="26.25" customHeight="1">
      <c r="A2" s="78" t="s">
        <v>4</v>
      </c>
      <c r="B2" s="78"/>
      <c r="C2" s="78"/>
      <c r="D2" s="78"/>
      <c r="E2" s="78"/>
      <c r="F2" s="78"/>
      <c r="G2" s="78"/>
      <c r="H2" s="78"/>
    </row>
    <row r="3" spans="1:7" ht="24" customHeight="1">
      <c r="A3" s="94"/>
      <c r="B3" s="94"/>
      <c r="C3" s="95"/>
      <c r="D3" s="95"/>
      <c r="E3" s="94"/>
      <c r="F3" s="94"/>
      <c r="G3" s="94" t="s">
        <v>60</v>
      </c>
    </row>
    <row r="4" spans="1:8" ht="27" customHeight="1">
      <c r="A4" s="29" t="s">
        <v>6</v>
      </c>
      <c r="B4" s="21" t="s">
        <v>61</v>
      </c>
      <c r="C4" s="29" t="s">
        <v>62</v>
      </c>
      <c r="D4" s="21" t="s">
        <v>63</v>
      </c>
      <c r="E4" s="29" t="s">
        <v>6</v>
      </c>
      <c r="F4" s="21" t="s">
        <v>61</v>
      </c>
      <c r="G4" s="29" t="s">
        <v>62</v>
      </c>
      <c r="H4" s="21" t="s">
        <v>63</v>
      </c>
    </row>
    <row r="5" spans="1:8" ht="21" customHeight="1">
      <c r="A5" s="96" t="s">
        <v>57</v>
      </c>
      <c r="B5" s="96"/>
      <c r="C5" s="10">
        <v>310143</v>
      </c>
      <c r="D5" s="10"/>
      <c r="E5" s="96" t="s">
        <v>58</v>
      </c>
      <c r="F5" s="96"/>
      <c r="G5" s="10">
        <v>632255</v>
      </c>
      <c r="H5" s="99"/>
    </row>
    <row r="6" spans="1:8" ht="21" customHeight="1">
      <c r="A6" s="83" t="s">
        <v>64</v>
      </c>
      <c r="B6" s="83"/>
      <c r="C6" s="10">
        <v>973362</v>
      </c>
      <c r="D6" s="10"/>
      <c r="E6" s="57" t="s">
        <v>65</v>
      </c>
      <c r="F6" s="57"/>
      <c r="G6" s="10">
        <v>721543</v>
      </c>
      <c r="H6" s="100"/>
    </row>
    <row r="7" spans="1:8" ht="21" customHeight="1">
      <c r="A7" s="83" t="s">
        <v>66</v>
      </c>
      <c r="B7" s="83"/>
      <c r="C7" s="97">
        <v>61087</v>
      </c>
      <c r="D7" s="97"/>
      <c r="E7" s="57" t="s">
        <v>67</v>
      </c>
      <c r="F7" s="57"/>
      <c r="G7" s="97">
        <v>29836</v>
      </c>
      <c r="H7" s="100"/>
    </row>
    <row r="8" spans="1:10" ht="21" customHeight="1">
      <c r="A8" s="83" t="s">
        <v>68</v>
      </c>
      <c r="B8" s="83"/>
      <c r="C8" s="97">
        <v>700286</v>
      </c>
      <c r="D8" s="97"/>
      <c r="E8" s="57" t="s">
        <v>69</v>
      </c>
      <c r="F8" s="57"/>
      <c r="G8" s="97">
        <v>580516</v>
      </c>
      <c r="H8" s="100"/>
      <c r="J8" s="102"/>
    </row>
    <row r="9" spans="1:10" ht="21" customHeight="1">
      <c r="A9" s="83" t="s">
        <v>70</v>
      </c>
      <c r="B9" s="83"/>
      <c r="C9" s="97">
        <v>211989</v>
      </c>
      <c r="D9" s="97"/>
      <c r="E9" s="57" t="s">
        <v>71</v>
      </c>
      <c r="F9" s="57"/>
      <c r="G9" s="97">
        <v>111191</v>
      </c>
      <c r="H9" s="100"/>
      <c r="J9" s="102"/>
    </row>
    <row r="10" spans="1:8" ht="21" customHeight="1">
      <c r="A10" s="83" t="s">
        <v>72</v>
      </c>
      <c r="B10" s="83"/>
      <c r="C10" s="97">
        <v>36929</v>
      </c>
      <c r="D10" s="97"/>
      <c r="E10" s="57" t="s">
        <v>73</v>
      </c>
      <c r="F10" s="57"/>
      <c r="G10" s="97">
        <v>9607</v>
      </c>
      <c r="H10" s="99"/>
    </row>
    <row r="11" spans="1:8" ht="21" customHeight="1">
      <c r="A11" s="83" t="s">
        <v>74</v>
      </c>
      <c r="B11" s="83"/>
      <c r="C11" s="97"/>
      <c r="D11" s="97"/>
      <c r="E11" s="57" t="s">
        <v>75</v>
      </c>
      <c r="F11" s="57"/>
      <c r="G11" s="97"/>
      <c r="H11" s="99"/>
    </row>
    <row r="12" spans="1:8" ht="21" customHeight="1">
      <c r="A12" s="98" t="s">
        <v>76</v>
      </c>
      <c r="B12" s="98"/>
      <c r="C12" s="97">
        <v>96726</v>
      </c>
      <c r="D12" s="97"/>
      <c r="E12" s="98" t="s">
        <v>77</v>
      </c>
      <c r="F12" s="98"/>
      <c r="G12" s="97">
        <v>83814</v>
      </c>
      <c r="H12" s="99"/>
    </row>
    <row r="13" spans="1:8" ht="21" customHeight="1">
      <c r="A13" s="98" t="s">
        <v>78</v>
      </c>
      <c r="B13" s="98"/>
      <c r="C13" s="97">
        <v>10861</v>
      </c>
      <c r="D13" s="97"/>
      <c r="E13" s="98" t="s">
        <v>79</v>
      </c>
      <c r="F13" s="98"/>
      <c r="G13" s="97">
        <v>113771</v>
      </c>
      <c r="H13" s="99"/>
    </row>
    <row r="14" spans="1:8" ht="21" customHeight="1">
      <c r="A14" s="83" t="s">
        <v>80</v>
      </c>
      <c r="B14" s="83"/>
      <c r="C14" s="97">
        <v>198184</v>
      </c>
      <c r="D14" s="97"/>
      <c r="E14" s="98" t="s">
        <v>81</v>
      </c>
      <c r="F14" s="98"/>
      <c r="G14" s="101"/>
      <c r="H14" s="99"/>
    </row>
    <row r="15" spans="1:8" ht="21" customHeight="1">
      <c r="A15" s="83" t="s">
        <v>82</v>
      </c>
      <c r="B15" s="83"/>
      <c r="C15" s="97">
        <v>38042</v>
      </c>
      <c r="D15" s="97"/>
      <c r="E15" s="80" t="s">
        <v>83</v>
      </c>
      <c r="F15" s="80"/>
      <c r="G15" s="101">
        <v>31251</v>
      </c>
      <c r="H15" s="99"/>
    </row>
    <row r="16" spans="1:8" ht="21" customHeight="1">
      <c r="A16" s="83"/>
      <c r="B16" s="83"/>
      <c r="C16" s="97"/>
      <c r="D16" s="97"/>
      <c r="E16" s="57" t="s">
        <v>84</v>
      </c>
      <c r="F16" s="57"/>
      <c r="G16" s="97"/>
      <c r="H16" s="99"/>
    </row>
    <row r="17" spans="1:8" ht="21" customHeight="1">
      <c r="A17" s="83" t="s">
        <v>85</v>
      </c>
      <c r="B17" s="83"/>
      <c r="C17" s="10"/>
      <c r="D17" s="10"/>
      <c r="E17" s="57" t="s">
        <v>86</v>
      </c>
      <c r="F17" s="57"/>
      <c r="G17" s="10">
        <v>72006</v>
      </c>
      <c r="H17" s="99"/>
    </row>
    <row r="18" spans="1:8" ht="21" customHeight="1">
      <c r="A18" s="83"/>
      <c r="B18" s="83"/>
      <c r="C18" s="97"/>
      <c r="D18" s="97"/>
      <c r="E18" s="57" t="s">
        <v>87</v>
      </c>
      <c r="F18" s="57"/>
      <c r="G18" s="97">
        <v>72006</v>
      </c>
      <c r="H18" s="99"/>
    </row>
    <row r="19" spans="1:8" ht="21" customHeight="1">
      <c r="A19" s="83"/>
      <c r="B19" s="83"/>
      <c r="C19" s="97"/>
      <c r="D19" s="97"/>
      <c r="E19" s="57" t="s">
        <v>88</v>
      </c>
      <c r="F19" s="57"/>
      <c r="G19" s="10">
        <v>0</v>
      </c>
      <c r="H19" s="99"/>
    </row>
    <row r="20" spans="1:8" ht="21" customHeight="1">
      <c r="A20" s="29" t="s">
        <v>89</v>
      </c>
      <c r="B20" s="29"/>
      <c r="C20" s="31">
        <f>C5+C6+C10+C11+C12+C13+C14+C15</f>
        <v>1664247</v>
      </c>
      <c r="D20" s="31"/>
      <c r="E20" s="29" t="s">
        <v>90</v>
      </c>
      <c r="F20" s="29"/>
      <c r="G20" s="31">
        <f>G5+G6+G10+G11+G12+G13+G14+G15+G16+G17</f>
        <v>1664247</v>
      </c>
      <c r="H20" s="99"/>
    </row>
  </sheetData>
  <mergeCells count="1">
    <mergeCell ref="A2:H2"/>
  </mergeCells>
  <printOptions horizontalCentered="1"/>
  <pageMargins left="0.275" right="0.156944444444444" top="0.688888888888889" bottom="0.708333333333333" header="0.511805555555556" footer="0.420833333333333"/>
  <pageSetup horizontalDpi="180" verticalDpi="180" orientation="landscape" paperSize="9"/>
  <headerFooter alignWithMargins="0">
    <oddFooter>&amp;C第 2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L34"/>
  <sheetViews>
    <sheetView showZeros="0" workbookViewId="0" topLeftCell="A1">
      <selection pane="topLeft" activeCell="H10" sqref="H10"/>
    </sheetView>
  </sheetViews>
  <sheetFormatPr defaultColWidth="9" defaultRowHeight="14.25"/>
  <cols>
    <col min="1" max="1" width="21.5" style="74" customWidth="1"/>
    <col min="2" max="2" width="9" style="74" customWidth="1"/>
    <col min="3" max="3" width="7.625" style="75" customWidth="1"/>
    <col min="4" max="4" width="8.125" style="75" customWidth="1"/>
    <col min="5" max="5" width="6.625" style="76" customWidth="1"/>
    <col min="6" max="6" width="6.125" style="75" customWidth="1"/>
    <col min="7" max="7" width="37.125" style="74" customWidth="1"/>
    <col min="8" max="8" width="7.875" style="74" customWidth="1"/>
    <col min="9" max="9" width="7.75" style="75" customWidth="1"/>
    <col min="10" max="10" width="8" style="75" customWidth="1"/>
    <col min="11" max="11" width="7.125" style="76" customWidth="1"/>
    <col min="12" max="12" width="6" style="75" customWidth="1"/>
    <col min="13" max="16384" width="9" style="77"/>
  </cols>
  <sheetData>
    <row r="1" ht="18" customHeight="1">
      <c r="A1" s="74" t="s">
        <v>91</v>
      </c>
    </row>
    <row r="2" spans="1:12" ht="21.75" customHeight="1">
      <c r="A2" s="78" t="s">
        <v>92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4.25">
      <c r="A3" s="37"/>
      <c r="B3" s="37"/>
      <c r="C3" s="79"/>
      <c r="D3" s="79"/>
      <c r="E3" s="79"/>
      <c r="F3" s="79"/>
      <c r="G3" s="37"/>
      <c r="H3" s="37"/>
      <c r="I3" s="79"/>
      <c r="J3" s="79"/>
      <c r="K3" s="79"/>
      <c r="L3" s="37" t="s">
        <v>5</v>
      </c>
    </row>
    <row r="4" spans="1:12" ht="27.75" customHeight="1">
      <c r="A4" s="29" t="s">
        <v>6</v>
      </c>
      <c r="B4" s="22" t="s">
        <v>7</v>
      </c>
      <c r="C4" s="22" t="s">
        <v>8</v>
      </c>
      <c r="D4" s="22" t="s">
        <v>9</v>
      </c>
      <c r="E4" s="22" t="s">
        <v>10</v>
      </c>
      <c r="F4" s="38" t="s">
        <v>11</v>
      </c>
      <c r="G4" s="29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38" t="s">
        <v>11</v>
      </c>
    </row>
    <row r="5" spans="1:12" ht="18" customHeight="1">
      <c r="A5" s="80" t="s">
        <v>93</v>
      </c>
      <c r="B5" s="81">
        <v>7794</v>
      </c>
      <c r="C5" s="81">
        <v>145</v>
      </c>
      <c r="D5" s="81">
        <v>-188</v>
      </c>
      <c r="E5" s="90">
        <f>C5/B5*100</f>
        <v>1.86040544008211</v>
      </c>
      <c r="F5" s="91">
        <f>IF(D5=0,0,(C5-D5)/D5*100)</f>
        <v>-177.127659574468</v>
      </c>
      <c r="G5" s="83" t="s">
        <v>94</v>
      </c>
      <c r="H5" s="83"/>
      <c r="I5" s="81">
        <v>3</v>
      </c>
      <c r="J5" s="81"/>
      <c r="K5" s="90"/>
      <c r="L5" s="91">
        <f>IF(J5=0,0,(I5-J5)/J5*100)</f>
        <v>0</v>
      </c>
    </row>
    <row r="6" spans="1:12" ht="18" customHeight="1">
      <c r="A6" s="82" t="s">
        <v>95</v>
      </c>
      <c r="B6" s="81">
        <v>1931</v>
      </c>
      <c r="C6" s="81"/>
      <c r="D6" s="81">
        <v>-6</v>
      </c>
      <c r="E6" s="121" t="s">
        <v>96</v>
      </c>
      <c r="F6" s="91">
        <f t="shared" si="0" ref="F6:F11">IF(D6=0,0,(C6-D6)/D6*100)</f>
        <v>-100</v>
      </c>
      <c r="G6" s="83" t="s">
        <v>97</v>
      </c>
      <c r="H6" s="81"/>
      <c r="I6" s="81"/>
      <c r="J6" s="81">
        <v>5</v>
      </c>
      <c r="K6" s="90"/>
      <c r="L6" s="91">
        <f>IF(J6=0,0,(I6-J6)/J6*100)</f>
        <v>-100</v>
      </c>
    </row>
    <row r="7" spans="1:12" ht="18" customHeight="1">
      <c r="A7" s="80" t="s">
        <v>98</v>
      </c>
      <c r="B7" s="81">
        <v>210275</v>
      </c>
      <c r="C7" s="81">
        <v>96781</v>
      </c>
      <c r="D7" s="81">
        <v>148573</v>
      </c>
      <c r="E7" s="90">
        <f t="shared" si="1" ref="E6:E11">C7/B7*100</f>
        <v>46.0259184401379</v>
      </c>
      <c r="F7" s="91">
        <f t="shared" si="0"/>
        <v>-34.8596312923613</v>
      </c>
      <c r="G7" s="83" t="s">
        <v>99</v>
      </c>
      <c r="H7" s="81">
        <v>195526</v>
      </c>
      <c r="I7" s="81">
        <v>97788</v>
      </c>
      <c r="J7" s="81">
        <v>118790</v>
      </c>
      <c r="K7" s="90">
        <f t="shared" si="2" ref="K5:K25">I7/H7*100</f>
        <v>50.0127860233422</v>
      </c>
      <c r="L7" s="91">
        <f>IF(J7=0,0,(I7-J7)/J7*100)</f>
        <v>-17.6799393888374</v>
      </c>
    </row>
    <row r="8" spans="1:12" ht="18" customHeight="1">
      <c r="A8" s="80" t="s">
        <v>100</v>
      </c>
      <c r="B8" s="81">
        <v>3000</v>
      </c>
      <c r="C8" s="81"/>
      <c r="D8" s="81"/>
      <c r="E8" s="121" t="s">
        <v>96</v>
      </c>
      <c r="F8" s="91">
        <f t="shared" si="0"/>
        <v>0</v>
      </c>
      <c r="G8" s="83" t="s">
        <v>101</v>
      </c>
      <c r="H8" s="81">
        <v>174920</v>
      </c>
      <c r="I8" s="81">
        <v>70810</v>
      </c>
      <c r="J8" s="81">
        <v>107035</v>
      </c>
      <c r="K8" s="90">
        <f t="shared" si="2"/>
        <v>40.4813629087583</v>
      </c>
      <c r="L8" s="91">
        <f>IF(J8=0,0,(I8-J8)/J8*100)</f>
        <v>-33.8440696968281</v>
      </c>
    </row>
    <row r="9" spans="1:12" ht="18" customHeight="1">
      <c r="A9" s="80" t="s">
        <v>102</v>
      </c>
      <c r="B9" s="81">
        <v>17000</v>
      </c>
      <c r="C9" s="81">
        <v>16768</v>
      </c>
      <c r="D9" s="81">
        <v>8500</v>
      </c>
      <c r="E9" s="90">
        <f t="shared" si="1"/>
        <v>98.635294117647</v>
      </c>
      <c r="F9" s="91">
        <f t="shared" si="0"/>
        <v>97.2705882352941</v>
      </c>
      <c r="G9" s="83" t="s">
        <v>103</v>
      </c>
      <c r="H9" s="81"/>
      <c r="I9" s="81"/>
      <c r="J9" s="81"/>
      <c r="K9" s="90"/>
      <c r="L9" s="91"/>
    </row>
    <row r="10" spans="1:12" ht="18" customHeight="1">
      <c r="A10" s="80" t="s">
        <v>104</v>
      </c>
      <c r="B10" s="81"/>
      <c r="C10" s="81"/>
      <c r="D10" s="81"/>
      <c r="E10" s="90"/>
      <c r="F10" s="91">
        <f t="shared" si="0"/>
        <v>0</v>
      </c>
      <c r="G10" s="83" t="s">
        <v>105</v>
      </c>
      <c r="H10" s="81"/>
      <c r="I10" s="81"/>
      <c r="J10" s="81"/>
      <c r="K10" s="90"/>
      <c r="L10" s="91"/>
    </row>
    <row r="11" spans="1:12" ht="18" customHeight="1">
      <c r="A11" s="83" t="s">
        <v>106</v>
      </c>
      <c r="B11" s="81">
        <v>25808</v>
      </c>
      <c r="C11" s="81">
        <v>26868</v>
      </c>
      <c r="D11" s="81">
        <v>24139</v>
      </c>
      <c r="E11" s="90">
        <f t="shared" si="1"/>
        <v>104.107253564786</v>
      </c>
      <c r="F11" s="91">
        <f t="shared" si="0"/>
        <v>11.3053564770703</v>
      </c>
      <c r="G11" s="83" t="s">
        <v>107</v>
      </c>
      <c r="H11" s="81"/>
      <c r="I11" s="81"/>
      <c r="J11" s="81">
        <v>282</v>
      </c>
      <c r="K11" s="90"/>
      <c r="L11" s="91">
        <f>IF(J11=0,0,(I11-J11)/J11*100)</f>
        <v>-100</v>
      </c>
    </row>
    <row r="12" spans="1:12" ht="18" customHeight="1">
      <c r="A12" s="80"/>
      <c r="B12" s="80"/>
      <c r="C12" s="81"/>
      <c r="D12" s="81"/>
      <c r="E12" s="90"/>
      <c r="F12" s="91"/>
      <c r="G12" s="83" t="s">
        <v>108</v>
      </c>
      <c r="H12" s="81">
        <v>17100</v>
      </c>
      <c r="I12" s="81">
        <v>17052</v>
      </c>
      <c r="J12" s="81">
        <v>8753</v>
      </c>
      <c r="K12" s="90">
        <f t="shared" si="2"/>
        <v>99.719298245614</v>
      </c>
      <c r="L12" s="91">
        <f>IF(J12=0,0,(I12-J12)/J12*100)</f>
        <v>94.8132069004913</v>
      </c>
    </row>
    <row r="13" spans="1:12" ht="18" customHeight="1" hidden="1">
      <c r="A13" s="83"/>
      <c r="B13" s="83"/>
      <c r="C13" s="81"/>
      <c r="D13" s="81"/>
      <c r="E13" s="90"/>
      <c r="F13" s="91"/>
      <c r="G13" s="83" t="s">
        <v>109</v>
      </c>
      <c r="H13" s="81"/>
      <c r="I13" s="81"/>
      <c r="J13" s="81"/>
      <c r="K13" s="90" t="e">
        <f t="shared" si="2"/>
        <v>#DIV/0!</v>
      </c>
      <c r="L13" s="91"/>
    </row>
    <row r="14" spans="1:12" ht="18" customHeight="1" hidden="1">
      <c r="A14" s="83"/>
      <c r="B14" s="83"/>
      <c r="C14" s="81"/>
      <c r="D14" s="81"/>
      <c r="E14" s="90"/>
      <c r="F14" s="91"/>
      <c r="G14" s="83" t="s">
        <v>110</v>
      </c>
      <c r="H14" s="81"/>
      <c r="I14" s="81"/>
      <c r="J14" s="81"/>
      <c r="K14" s="90" t="e">
        <f t="shared" si="2"/>
        <v>#DIV/0!</v>
      </c>
      <c r="L14" s="91"/>
    </row>
    <row r="15" spans="1:12" ht="18" customHeight="1">
      <c r="A15" s="83"/>
      <c r="B15" s="83"/>
      <c r="C15" s="81"/>
      <c r="D15" s="81"/>
      <c r="E15" s="90"/>
      <c r="F15" s="91"/>
      <c r="G15" s="83" t="s">
        <v>111</v>
      </c>
      <c r="H15" s="81">
        <v>3506</v>
      </c>
      <c r="I15" s="81">
        <v>9926</v>
      </c>
      <c r="J15" s="81">
        <v>2720</v>
      </c>
      <c r="K15" s="90">
        <f t="shared" si="2"/>
        <v>283.11466058186</v>
      </c>
      <c r="L15" s="91">
        <f>IF(J15=0,0,(I15-J15)/J15*100)</f>
        <v>264.926470588235</v>
      </c>
    </row>
    <row r="16" spans="1:12" ht="18" customHeight="1">
      <c r="A16" s="83"/>
      <c r="B16" s="83"/>
      <c r="C16" s="81"/>
      <c r="D16" s="81"/>
      <c r="E16" s="90"/>
      <c r="F16" s="91"/>
      <c r="G16" s="83" t="s">
        <v>112</v>
      </c>
      <c r="H16" s="81">
        <v>342</v>
      </c>
      <c r="I16" s="81">
        <v>2</v>
      </c>
      <c r="J16" s="81">
        <v>160</v>
      </c>
      <c r="K16" s="90">
        <f t="shared" si="2"/>
        <v>0.584795321637427</v>
      </c>
      <c r="L16" s="91">
        <f>IF(J16=0,0,(I16-J16)/J16*100)</f>
        <v>-98.75</v>
      </c>
    </row>
    <row r="17" spans="1:12" ht="18" customHeight="1">
      <c r="A17" s="83"/>
      <c r="B17" s="83"/>
      <c r="C17" s="81"/>
      <c r="D17" s="81"/>
      <c r="E17" s="90"/>
      <c r="F17" s="91"/>
      <c r="G17" s="83" t="s">
        <v>113</v>
      </c>
      <c r="H17" s="81"/>
      <c r="I17" s="81"/>
      <c r="J17" s="81"/>
      <c r="K17" s="90"/>
      <c r="L17" s="91"/>
    </row>
    <row r="18" spans="1:12" ht="18" customHeight="1">
      <c r="A18" s="83"/>
      <c r="B18" s="83"/>
      <c r="C18" s="81"/>
      <c r="D18" s="81"/>
      <c r="E18" s="90"/>
      <c r="F18" s="91"/>
      <c r="G18" s="83" t="s">
        <v>114</v>
      </c>
      <c r="H18" s="81"/>
      <c r="I18" s="81">
        <v>1768</v>
      </c>
      <c r="J18" s="81"/>
      <c r="K18" s="90"/>
      <c r="L18" s="91"/>
    </row>
    <row r="19" spans="1:12" ht="18" customHeight="1">
      <c r="A19" s="83"/>
      <c r="B19" s="83"/>
      <c r="C19" s="81"/>
      <c r="D19" s="81"/>
      <c r="E19" s="90"/>
      <c r="F19" s="91"/>
      <c r="G19" s="83" t="s">
        <v>115</v>
      </c>
      <c r="H19" s="81"/>
      <c r="I19" s="81">
        <v>1768</v>
      </c>
      <c r="J19" s="81"/>
      <c r="K19" s="90"/>
      <c r="L19" s="91"/>
    </row>
    <row r="20" spans="1:12" ht="18" customHeight="1">
      <c r="A20" s="83"/>
      <c r="B20" s="83"/>
      <c r="C20" s="81"/>
      <c r="D20" s="81"/>
      <c r="E20" s="90"/>
      <c r="F20" s="91"/>
      <c r="G20" s="83" t="s">
        <v>116</v>
      </c>
      <c r="H20" s="81">
        <v>40281</v>
      </c>
      <c r="I20" s="81">
        <v>97383</v>
      </c>
      <c r="J20" s="81">
        <v>82947</v>
      </c>
      <c r="K20" s="90">
        <f t="shared" si="2"/>
        <v>241.759142027258</v>
      </c>
      <c r="L20" s="91">
        <f>IF(J20=0,0,(I20-J20)/J20*100)</f>
        <v>17.403884408116</v>
      </c>
    </row>
    <row r="21" spans="1:12" ht="18" customHeight="1">
      <c r="A21" s="83"/>
      <c r="B21" s="83"/>
      <c r="C21" s="81"/>
      <c r="D21" s="81"/>
      <c r="E21" s="90"/>
      <c r="F21" s="91"/>
      <c r="G21" s="83" t="s">
        <v>117</v>
      </c>
      <c r="H21" s="81">
        <v>39089</v>
      </c>
      <c r="I21" s="81">
        <v>96592</v>
      </c>
      <c r="J21" s="81">
        <v>82063</v>
      </c>
      <c r="K21" s="90">
        <f t="shared" si="2"/>
        <v>247.107882012843</v>
      </c>
      <c r="L21" s="91">
        <f>IF(J21=0,0,(I21-J21)/J21*100)</f>
        <v>17.7046902989167</v>
      </c>
    </row>
    <row r="22" spans="1:12" ht="18" customHeight="1">
      <c r="A22" s="83"/>
      <c r="B22" s="83"/>
      <c r="C22" s="81"/>
      <c r="D22" s="81"/>
      <c r="E22" s="90"/>
      <c r="F22" s="91"/>
      <c r="G22" s="83" t="s">
        <v>118</v>
      </c>
      <c r="H22" s="81">
        <v>34963</v>
      </c>
      <c r="I22" s="81">
        <v>36187</v>
      </c>
      <c r="J22" s="81">
        <v>34412</v>
      </c>
      <c r="K22" s="90">
        <f t="shared" si="2"/>
        <v>103.500843749106</v>
      </c>
      <c r="L22" s="91">
        <f>IF(J22=0,0,(I22-J22)/J22*100)</f>
        <v>5.15808438916657</v>
      </c>
    </row>
    <row r="23" spans="1:12" ht="18" customHeight="1">
      <c r="A23" s="83"/>
      <c r="B23" s="83"/>
      <c r="C23" s="81"/>
      <c r="D23" s="81"/>
      <c r="E23" s="90"/>
      <c r="F23" s="91"/>
      <c r="G23" s="80" t="s">
        <v>119</v>
      </c>
      <c r="H23" s="81">
        <v>500</v>
      </c>
      <c r="I23" s="81">
        <v>325</v>
      </c>
      <c r="J23" s="81">
        <v>282</v>
      </c>
      <c r="K23" s="90">
        <f t="shared" si="2"/>
        <v>65</v>
      </c>
      <c r="L23" s="91">
        <f>IF(J23=0,0,(I23-J23)/J23*100)</f>
        <v>15.2482269503546</v>
      </c>
    </row>
    <row r="24" spans="1:12" ht="18" customHeight="1">
      <c r="A24" s="84"/>
      <c r="B24" s="84"/>
      <c r="C24" s="81"/>
      <c r="D24" s="81"/>
      <c r="E24" s="90"/>
      <c r="F24" s="91"/>
      <c r="G24" s="80" t="s">
        <v>120</v>
      </c>
      <c r="H24" s="81"/>
      <c r="I24" s="81"/>
      <c r="J24" s="81"/>
      <c r="K24" s="90"/>
      <c r="L24" s="91"/>
    </row>
    <row r="25" spans="1:12" ht="18" customHeight="1">
      <c r="A25" s="85" t="s">
        <v>121</v>
      </c>
      <c r="B25" s="86">
        <f>SUM(B5:B13)</f>
        <v>265808</v>
      </c>
      <c r="C25" s="86">
        <f>SUM(C5:C13)</f>
        <v>140562</v>
      </c>
      <c r="D25" s="86">
        <f>SUM(D5:D13)</f>
        <v>181018</v>
      </c>
      <c r="E25" s="92">
        <f>C25/B25*100</f>
        <v>52.8810269066394</v>
      </c>
      <c r="F25" s="93">
        <f t="shared" si="3" ref="F25:F30">IF(D25=0,0,(C25-D25)/D25*100)</f>
        <v>-22.3491586472064</v>
      </c>
      <c r="G25" s="29" t="s">
        <v>122</v>
      </c>
      <c r="H25" s="86">
        <f>H5+H6+H7+H16+H17+H20+H22+H23+H24</f>
        <v>271612</v>
      </c>
      <c r="I25" s="86">
        <f>I5+I6+I7+I16+I17+I18+I20+I22+I23+I24</f>
        <v>233456</v>
      </c>
      <c r="J25" s="86">
        <f>J5+J6+J7+J16+J17+J20+J22+J23+J24</f>
        <v>236596</v>
      </c>
      <c r="K25" s="93">
        <f t="shared" si="2"/>
        <v>85.9520197929399</v>
      </c>
      <c r="L25" s="93">
        <f t="shared" si="4" ref="L25:L31">IF(J25=0,0,(I25-J25)/J25*100)</f>
        <v>-1.32715684119765</v>
      </c>
    </row>
    <row r="26" spans="1:12" s="73" customFormat="1" ht="18" customHeight="1">
      <c r="A26" s="87" t="s">
        <v>123</v>
      </c>
      <c r="B26" s="81"/>
      <c r="C26" s="81">
        <v>58061</v>
      </c>
      <c r="D26" s="81">
        <v>10588</v>
      </c>
      <c r="E26" s="90"/>
      <c r="F26" s="91">
        <f t="shared" si="3"/>
        <v>448.366074801662</v>
      </c>
      <c r="G26" s="80" t="s">
        <v>124</v>
      </c>
      <c r="H26" s="81"/>
      <c r="I26" s="81">
        <v>65086</v>
      </c>
      <c r="J26" s="81">
        <v>26443</v>
      </c>
      <c r="K26" s="90"/>
      <c r="L26" s="91">
        <f t="shared" si="4"/>
        <v>146.136973868321</v>
      </c>
    </row>
    <row r="27" spans="1:12" s="73" customFormat="1" ht="18" customHeight="1" hidden="1">
      <c r="A27" s="88" t="s">
        <v>125</v>
      </c>
      <c r="B27" s="81"/>
      <c r="C27" s="81"/>
      <c r="D27" s="81">
        <v>0</v>
      </c>
      <c r="E27" s="90"/>
      <c r="F27" s="91">
        <f t="shared" si="3"/>
        <v>0</v>
      </c>
      <c r="G27" s="80" t="s">
        <v>126</v>
      </c>
      <c r="H27" s="81"/>
      <c r="I27" s="81"/>
      <c r="J27" s="81">
        <v>0</v>
      </c>
      <c r="K27" s="90"/>
      <c r="L27" s="91">
        <f t="shared" si="4"/>
        <v>0</v>
      </c>
    </row>
    <row r="28" spans="1:12" s="73" customFormat="1" ht="18" customHeight="1">
      <c r="A28" s="87" t="s">
        <v>127</v>
      </c>
      <c r="B28" s="81"/>
      <c r="C28" s="81">
        <v>1777</v>
      </c>
      <c r="D28" s="81"/>
      <c r="E28" s="90"/>
      <c r="F28" s="91">
        <f t="shared" si="3"/>
        <v>0</v>
      </c>
      <c r="G28" s="80" t="s">
        <v>126</v>
      </c>
      <c r="H28" s="81"/>
      <c r="I28" s="81">
        <v>1777</v>
      </c>
      <c r="J28" s="81"/>
      <c r="K28" s="90"/>
      <c r="L28" s="91">
        <f t="shared" si="4"/>
        <v>0</v>
      </c>
    </row>
    <row r="29" spans="1:12" s="73" customFormat="1" ht="18" customHeight="1">
      <c r="A29" s="87" t="s">
        <v>80</v>
      </c>
      <c r="B29" s="81"/>
      <c r="C29" s="81">
        <v>448698</v>
      </c>
      <c r="D29" s="81">
        <v>438984</v>
      </c>
      <c r="E29" s="90"/>
      <c r="F29" s="91">
        <f t="shared" si="3"/>
        <v>2.21283691432945</v>
      </c>
      <c r="G29" s="80" t="s">
        <v>128</v>
      </c>
      <c r="H29" s="81"/>
      <c r="I29" s="81">
        <v>10000</v>
      </c>
      <c r="J29" s="81">
        <v>5200</v>
      </c>
      <c r="K29" s="90"/>
      <c r="L29" s="91">
        <f t="shared" si="5" ref="L29:L34">IF(J29=0,0,(I29-J29)/J29*100)</f>
        <v>92.3076923076923</v>
      </c>
    </row>
    <row r="30" spans="1:12" s="73" customFormat="1" ht="18" customHeight="1">
      <c r="A30" s="87" t="s">
        <v>129</v>
      </c>
      <c r="B30" s="81"/>
      <c r="C30" s="81">
        <v>111726</v>
      </c>
      <c r="D30" s="81">
        <v>20124</v>
      </c>
      <c r="E30" s="90"/>
      <c r="F30" s="91">
        <f t="shared" si="3"/>
        <v>455.187835420394</v>
      </c>
      <c r="G30" s="80" t="s">
        <v>79</v>
      </c>
      <c r="H30" s="81"/>
      <c r="I30" s="81">
        <v>191680</v>
      </c>
      <c r="J30" s="81">
        <v>192244</v>
      </c>
      <c r="K30" s="90"/>
      <c r="L30" s="91">
        <f t="shared" si="5"/>
        <v>-0.293377166517551</v>
      </c>
    </row>
    <row r="31" spans="1:12" s="73" customFormat="1" ht="18.75" customHeight="1">
      <c r="A31" s="87"/>
      <c r="B31" s="87"/>
      <c r="C31" s="89"/>
      <c r="D31" s="89"/>
      <c r="E31" s="90"/>
      <c r="F31" s="91"/>
      <c r="G31" s="80" t="s">
        <v>77</v>
      </c>
      <c r="H31" s="81"/>
      <c r="I31" s="81">
        <v>205142</v>
      </c>
      <c r="J31" s="81">
        <v>78505</v>
      </c>
      <c r="K31" s="90"/>
      <c r="L31" s="91">
        <f t="shared" si="5"/>
        <v>161.310744538564</v>
      </c>
    </row>
    <row r="32" spans="1:12" s="73" customFormat="1" ht="18" customHeight="1" hidden="1">
      <c r="A32" s="87"/>
      <c r="B32" s="87"/>
      <c r="C32" s="89"/>
      <c r="D32" s="89"/>
      <c r="E32" s="90"/>
      <c r="F32" s="91"/>
      <c r="G32" s="80" t="s">
        <v>130</v>
      </c>
      <c r="H32" s="89"/>
      <c r="I32" s="89"/>
      <c r="J32" s="89">
        <v>111726</v>
      </c>
      <c r="K32" s="90" t="e">
        <f>I32/#REF!*100</f>
        <v>#REF!</v>
      </c>
      <c r="L32" s="91">
        <f t="shared" si="5"/>
        <v>-100</v>
      </c>
    </row>
    <row r="33" spans="1:12" s="73" customFormat="1" ht="18" customHeight="1">
      <c r="A33" s="87"/>
      <c r="B33" s="87"/>
      <c r="C33" s="89"/>
      <c r="D33" s="89"/>
      <c r="E33" s="90"/>
      <c r="F33" s="91"/>
      <c r="G33" s="80" t="s">
        <v>130</v>
      </c>
      <c r="H33" s="89"/>
      <c r="I33" s="89">
        <v>53683</v>
      </c>
      <c r="J33" s="89">
        <v>111726</v>
      </c>
      <c r="K33" s="90"/>
      <c r="L33" s="91">
        <f t="shared" si="5"/>
        <v>-51.9512020478671</v>
      </c>
    </row>
    <row r="34" spans="1:12" ht="18" customHeight="1">
      <c r="A34" s="29" t="s">
        <v>89</v>
      </c>
      <c r="B34" s="86"/>
      <c r="C34" s="86">
        <f>C25+C26+C27+C28+C29+C30</f>
        <v>760824</v>
      </c>
      <c r="D34" s="86">
        <f>D25+D26+D27+D28+D29+D30</f>
        <v>650714</v>
      </c>
      <c r="E34" s="90"/>
      <c r="F34" s="93">
        <v>38.3187847962059</v>
      </c>
      <c r="G34" s="29" t="s">
        <v>90</v>
      </c>
      <c r="H34" s="86"/>
      <c r="I34" s="86">
        <f>I25+I26+I27+I28+I29+I30+I31+I33</f>
        <v>760824</v>
      </c>
      <c r="J34" s="86">
        <f>J25+J26+J27+J28+J29+J30+J31+J33</f>
        <v>650714</v>
      </c>
      <c r="K34" s="90"/>
      <c r="L34" s="93">
        <f t="shared" si="5"/>
        <v>16.9214124792151</v>
      </c>
    </row>
  </sheetData>
  <mergeCells count="1">
    <mergeCell ref="A2:L2"/>
  </mergeCells>
  <printOptions horizontalCentered="1"/>
  <pageMargins left="0.156944444444444" right="0.196527777777778" top="0.688888888888889" bottom="0.440277777777778" header="0.357638888888889" footer="0.259722222222222"/>
  <pageSetup horizontalDpi="180" verticalDpi="180" orientation="landscape" paperSize="9" scale="90"/>
  <headerFooter alignWithMargins="0">
    <oddFooter>&amp;C第 3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L30"/>
  <sheetViews>
    <sheetView showZeros="0" workbookViewId="0" topLeftCell="A1">
      <selection pane="topLeft" activeCell="G29" sqref="G29"/>
    </sheetView>
  </sheetViews>
  <sheetFormatPr defaultColWidth="9.125" defaultRowHeight="14.25"/>
  <cols>
    <col min="1" max="1" width="21.125" style="48" customWidth="1"/>
    <col min="2" max="2" width="7.125" style="48" customWidth="1"/>
    <col min="3" max="3" width="6.75" style="49" customWidth="1"/>
    <col min="4" max="4" width="6.625" style="49" customWidth="1"/>
    <col min="5" max="5" width="6.875" style="49" customWidth="1"/>
    <col min="6" max="6" width="7.75" style="48" customWidth="1"/>
    <col min="7" max="7" width="26.375" style="48" customWidth="1"/>
    <col min="8" max="8" width="6.625" style="48" customWidth="1"/>
    <col min="9" max="9" width="7.375" style="49" customWidth="1"/>
    <col min="10" max="11" width="7.125" style="49" customWidth="1"/>
    <col min="12" max="12" width="5.875" style="50" customWidth="1"/>
    <col min="13" max="16384" width="9.125" style="50"/>
  </cols>
  <sheetData>
    <row r="1" spans="1:2" ht="22.5" customHeight="1">
      <c r="A1" s="51" t="s">
        <v>131</v>
      </c>
      <c r="B1" s="51"/>
    </row>
    <row r="2" spans="1:12" ht="33.95" customHeight="1">
      <c r="A2" s="52" t="s">
        <v>132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1" ht="17.1" customHeight="1">
      <c r="A3" s="53"/>
      <c r="B3" s="53"/>
      <c r="C3" s="54"/>
      <c r="D3" s="54"/>
      <c r="E3" s="54"/>
      <c r="F3" s="53"/>
      <c r="G3" s="53"/>
      <c r="H3" s="53"/>
      <c r="I3" s="54"/>
      <c r="J3" s="54"/>
      <c r="K3" s="54"/>
    </row>
    <row r="4" spans="3:12" ht="19.5" customHeight="1">
      <c r="C4" s="55"/>
      <c r="D4" s="55"/>
      <c r="E4" s="55"/>
      <c r="F4" s="65"/>
      <c r="G4" s="65"/>
      <c r="H4" s="65"/>
      <c r="I4" s="55"/>
      <c r="J4" s="71"/>
      <c r="K4" s="54"/>
      <c r="L4" s="72" t="s">
        <v>133</v>
      </c>
    </row>
    <row r="5" spans="1:12" ht="35.25" customHeight="1">
      <c r="A5" s="56" t="s">
        <v>6</v>
      </c>
      <c r="B5" s="22" t="s">
        <v>7</v>
      </c>
      <c r="C5" s="38" t="s">
        <v>134</v>
      </c>
      <c r="D5" s="38" t="s">
        <v>135</v>
      </c>
      <c r="E5" s="22" t="s">
        <v>10</v>
      </c>
      <c r="F5" s="38" t="s">
        <v>11</v>
      </c>
      <c r="G5" s="56" t="s">
        <v>6</v>
      </c>
      <c r="H5" s="22" t="s">
        <v>7</v>
      </c>
      <c r="I5" s="38" t="s">
        <v>134</v>
      </c>
      <c r="J5" s="38" t="s">
        <v>135</v>
      </c>
      <c r="K5" s="22" t="s">
        <v>10</v>
      </c>
      <c r="L5" s="38" t="s">
        <v>11</v>
      </c>
    </row>
    <row r="6" spans="1:12" ht="18" customHeight="1">
      <c r="A6" s="57" t="s">
        <v>136</v>
      </c>
      <c r="B6" s="57"/>
      <c r="C6" s="58"/>
      <c r="D6" s="58"/>
      <c r="E6" s="58"/>
      <c r="F6" s="66"/>
      <c r="G6" s="57" t="s">
        <v>137</v>
      </c>
      <c r="H6" s="57"/>
      <c r="I6" s="58"/>
      <c r="J6" s="58"/>
      <c r="K6" s="58"/>
      <c r="L6" s="66"/>
    </row>
    <row r="7" spans="1:12" ht="18" customHeight="1">
      <c r="A7" s="57" t="s">
        <v>138</v>
      </c>
      <c r="B7" s="57"/>
      <c r="C7" s="58"/>
      <c r="D7" s="58"/>
      <c r="E7" s="58"/>
      <c r="F7" s="66"/>
      <c r="G7" s="57" t="s">
        <v>139</v>
      </c>
      <c r="H7" s="57"/>
      <c r="I7" s="58"/>
      <c r="J7" s="58"/>
      <c r="K7" s="58"/>
      <c r="L7" s="66"/>
    </row>
    <row r="8" spans="1:12" ht="18" customHeight="1">
      <c r="A8" s="57" t="s">
        <v>140</v>
      </c>
      <c r="B8" s="57"/>
      <c r="C8" s="58"/>
      <c r="D8" s="58"/>
      <c r="E8" s="58"/>
      <c r="F8" s="66"/>
      <c r="G8" s="57" t="s">
        <v>141</v>
      </c>
      <c r="H8" s="57"/>
      <c r="I8" s="58"/>
      <c r="J8" s="58"/>
      <c r="K8" s="58"/>
      <c r="L8" s="66"/>
    </row>
    <row r="9" spans="1:12" ht="18" customHeight="1">
      <c r="A9" s="57" t="s">
        <v>142</v>
      </c>
      <c r="B9" s="57"/>
      <c r="C9" s="58"/>
      <c r="D9" s="58"/>
      <c r="E9" s="58"/>
      <c r="F9" s="66"/>
      <c r="G9" s="67" t="s">
        <v>143</v>
      </c>
      <c r="H9" s="67"/>
      <c r="I9" s="58"/>
      <c r="J9" s="58"/>
      <c r="K9" s="58"/>
      <c r="L9" s="66"/>
    </row>
    <row r="10" spans="1:12" ht="18" customHeight="1">
      <c r="A10" s="57" t="s">
        <v>144</v>
      </c>
      <c r="B10" s="57"/>
      <c r="C10" s="58"/>
      <c r="D10" s="58"/>
      <c r="E10" s="58"/>
      <c r="F10" s="66"/>
      <c r="G10" s="57" t="s">
        <v>145</v>
      </c>
      <c r="H10" s="57"/>
      <c r="I10" s="58"/>
      <c r="J10" s="58"/>
      <c r="K10" s="58"/>
      <c r="L10" s="66"/>
    </row>
    <row r="11" spans="1:12" ht="18" customHeight="1">
      <c r="A11" s="57"/>
      <c r="B11" s="57"/>
      <c r="C11" s="58"/>
      <c r="D11" s="58"/>
      <c r="E11" s="58"/>
      <c r="F11" s="66"/>
      <c r="G11" s="57" t="s">
        <v>146</v>
      </c>
      <c r="H11" s="57"/>
      <c r="I11" s="58"/>
      <c r="J11" s="58"/>
      <c r="K11" s="58"/>
      <c r="L11" s="66"/>
    </row>
    <row r="12" spans="1:12" ht="18" customHeight="1">
      <c r="A12" s="59"/>
      <c r="B12" s="59"/>
      <c r="C12" s="60"/>
      <c r="D12" s="60"/>
      <c r="E12" s="60"/>
      <c r="F12" s="66"/>
      <c r="G12" s="57" t="s">
        <v>147</v>
      </c>
      <c r="H12" s="57"/>
      <c r="I12" s="58"/>
      <c r="J12" s="58"/>
      <c r="K12" s="58"/>
      <c r="L12" s="66"/>
    </row>
    <row r="13" spans="1:12" ht="18" customHeight="1">
      <c r="A13" s="59"/>
      <c r="B13" s="59"/>
      <c r="C13" s="60"/>
      <c r="D13" s="60"/>
      <c r="E13" s="60"/>
      <c r="F13" s="66"/>
      <c r="G13" s="57" t="s">
        <v>148</v>
      </c>
      <c r="H13" s="57"/>
      <c r="I13" s="58"/>
      <c r="J13" s="58"/>
      <c r="K13" s="58"/>
      <c r="L13" s="66"/>
    </row>
    <row r="14" spans="1:12" ht="18" customHeight="1">
      <c r="A14" s="59"/>
      <c r="B14" s="59"/>
      <c r="C14" s="60"/>
      <c r="D14" s="60"/>
      <c r="E14" s="60"/>
      <c r="F14" s="66"/>
      <c r="G14" s="57" t="s">
        <v>149</v>
      </c>
      <c r="H14" s="57"/>
      <c r="I14" s="58"/>
      <c r="J14" s="58"/>
      <c r="K14" s="58"/>
      <c r="L14" s="66"/>
    </row>
    <row r="15" spans="1:12" ht="18" customHeight="1">
      <c r="A15" s="61" t="s">
        <v>150</v>
      </c>
      <c r="B15" s="61"/>
      <c r="C15" s="58">
        <f>SUM(C6:C11)</f>
        <v>0</v>
      </c>
      <c r="D15" s="58">
        <f>SUM(D6:D11)</f>
        <v>0</v>
      </c>
      <c r="E15" s="58"/>
      <c r="F15" s="66"/>
      <c r="G15" s="61" t="s">
        <v>151</v>
      </c>
      <c r="H15" s="61"/>
      <c r="I15" s="58"/>
      <c r="J15" s="58">
        <f>J6+J10+J12+J13+J14</f>
        <v>0</v>
      </c>
      <c r="K15" s="58"/>
      <c r="L15" s="66"/>
    </row>
    <row r="16" spans="1:12" ht="18" customHeight="1">
      <c r="A16" s="61"/>
      <c r="B16" s="61"/>
      <c r="C16" s="58"/>
      <c r="D16" s="58"/>
      <c r="E16" s="58"/>
      <c r="F16" s="66"/>
      <c r="G16" s="61"/>
      <c r="H16" s="61"/>
      <c r="I16" s="58"/>
      <c r="J16" s="58"/>
      <c r="K16" s="58"/>
      <c r="L16" s="66"/>
    </row>
    <row r="17" spans="1:12" ht="18" customHeight="1">
      <c r="A17" s="57" t="s">
        <v>64</v>
      </c>
      <c r="B17" s="57"/>
      <c r="C17" s="62">
        <v>20</v>
      </c>
      <c r="D17" s="62">
        <v>20</v>
      </c>
      <c r="E17" s="62"/>
      <c r="F17" s="66">
        <f>IF(D17=0,0,(C17-D17)/D17*100)</f>
        <v>0</v>
      </c>
      <c r="G17" s="57" t="s">
        <v>65</v>
      </c>
      <c r="H17" s="57"/>
      <c r="I17" s="58">
        <v>20</v>
      </c>
      <c r="J17" s="58">
        <v>19</v>
      </c>
      <c r="K17" s="58"/>
      <c r="L17" s="66">
        <f>IF(J17=0,0,(I17-J17)/J17*100)</f>
        <v>5.26315789473684</v>
      </c>
    </row>
    <row r="18" spans="1:12" ht="18" customHeight="1">
      <c r="A18" s="57" t="s">
        <v>76</v>
      </c>
      <c r="B18" s="57"/>
      <c r="C18" s="58">
        <v>9</v>
      </c>
      <c r="D18" s="58">
        <v>8</v>
      </c>
      <c r="E18" s="58"/>
      <c r="F18" s="68">
        <f>IF(D18=0,0,(C18-D18)/D18*100)</f>
        <v>12.50</v>
      </c>
      <c r="G18" s="57" t="s">
        <v>75</v>
      </c>
      <c r="H18" s="57"/>
      <c r="I18" s="58"/>
      <c r="J18" s="58"/>
      <c r="K18" s="58"/>
      <c r="L18" s="66"/>
    </row>
    <row r="19" spans="1:12" ht="18" customHeight="1">
      <c r="A19" s="57"/>
      <c r="B19" s="57"/>
      <c r="C19" s="58"/>
      <c r="D19" s="58"/>
      <c r="E19" s="58"/>
      <c r="F19" s="66"/>
      <c r="G19" s="57" t="s">
        <v>86</v>
      </c>
      <c r="H19" s="57"/>
      <c r="I19" s="62">
        <v>9</v>
      </c>
      <c r="J19" s="62">
        <v>9</v>
      </c>
      <c r="K19" s="62"/>
      <c r="L19" s="66">
        <f>IF(J19=0,0,(I19-J19)/J19*100)</f>
        <v>0</v>
      </c>
    </row>
    <row r="20" spans="1:12" ht="18" customHeight="1" hidden="1">
      <c r="A20" s="63"/>
      <c r="B20" s="63"/>
      <c r="C20" s="58"/>
      <c r="D20" s="58"/>
      <c r="E20" s="58"/>
      <c r="F20" s="66"/>
      <c r="G20" s="57"/>
      <c r="H20" s="57"/>
      <c r="I20" s="58"/>
      <c r="J20" s="58"/>
      <c r="K20" s="58"/>
      <c r="L20" s="66"/>
    </row>
    <row r="21" spans="1:12" ht="18" customHeight="1">
      <c r="A21" s="63"/>
      <c r="B21" s="63"/>
      <c r="C21" s="58"/>
      <c r="D21" s="58"/>
      <c r="E21" s="58"/>
      <c r="F21" s="66"/>
      <c r="G21" s="58"/>
      <c r="H21" s="58"/>
      <c r="I21" s="58"/>
      <c r="J21" s="58"/>
      <c r="K21" s="58"/>
      <c r="L21" s="66"/>
    </row>
    <row r="22" spans="1:12" ht="18" customHeight="1">
      <c r="A22" s="61" t="s">
        <v>89</v>
      </c>
      <c r="B22" s="61"/>
      <c r="C22" s="61">
        <f>SUM(C15:C20)</f>
        <v>29</v>
      </c>
      <c r="D22" s="61">
        <f>SUM(D15:D20)</f>
        <v>28</v>
      </c>
      <c r="E22" s="58"/>
      <c r="F22" s="66">
        <f>IF(D22=0,0,(C22-D22)/D22*100)</f>
        <v>3.57142857142857</v>
      </c>
      <c r="G22" s="61" t="s">
        <v>90</v>
      </c>
      <c r="H22" s="61"/>
      <c r="I22" s="61">
        <f>SUM(I15:I20)</f>
        <v>29</v>
      </c>
      <c r="J22" s="61">
        <f>SUM(J15:J19)</f>
        <v>28</v>
      </c>
      <c r="K22" s="61"/>
      <c r="L22" s="66">
        <f>IF(J22=0,0,(I22-J22)/J22*100)</f>
        <v>3.57142857142857</v>
      </c>
    </row>
    <row r="23" spans="1:11" ht="14.25">
      <c r="A23" s="50"/>
      <c r="B23" s="50"/>
      <c r="C23" s="64"/>
      <c r="D23" s="64"/>
      <c r="E23" s="64"/>
      <c r="F23" s="69"/>
      <c r="G23" s="50"/>
      <c r="H23" s="50"/>
      <c r="I23" s="64"/>
      <c r="J23" s="64"/>
      <c r="K23" s="64"/>
    </row>
    <row r="24" ht="14.25">
      <c r="F24" s="69"/>
    </row>
    <row r="25" ht="14.25">
      <c r="F25" s="69"/>
    </row>
    <row r="26" ht="14.25">
      <c r="F26" s="69"/>
    </row>
    <row r="27" ht="14.25">
      <c r="F27" s="69"/>
    </row>
    <row r="28" ht="14.25">
      <c r="F28" s="69"/>
    </row>
    <row r="29" ht="14.25">
      <c r="F29" s="69"/>
    </row>
    <row r="30" ht="14.25">
      <c r="F30" s="70"/>
    </row>
    <row r="55" ht="14.25"/>
  </sheetData>
  <mergeCells count="1">
    <mergeCell ref="A2:L2"/>
  </mergeCells>
  <printOptions horizontalCentered="1"/>
  <pageMargins left="0.271527777777778" right="0.31875" top="0.720138888888889" bottom="0.85" header="0.448611111111111" footer="0.511805555555556"/>
  <pageSetup horizontalDpi="1200" verticalDpi="1200" orientation="landscape" paperSize="9"/>
  <headerFooter scaleWithDoc="0" alignWithMargins="0">
    <oddFooter>&amp;C第 4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IT22"/>
  <sheetViews>
    <sheetView zoomScale="110" zoomScaleNormal="110" workbookViewId="0" topLeftCell="A1">
      <selection pane="topLeft" activeCell="A4" sqref="A4"/>
    </sheetView>
  </sheetViews>
  <sheetFormatPr defaultColWidth="9" defaultRowHeight="14.25"/>
  <cols>
    <col min="1" max="1" width="32" style="14" customWidth="1"/>
    <col min="2" max="2" width="9.375" style="14" customWidth="1"/>
    <col min="3" max="3" width="9.75" style="15" customWidth="1"/>
    <col min="4" max="4" width="9.75" style="14" customWidth="1"/>
    <col min="5" max="5" width="7.75" style="14" customWidth="1"/>
    <col min="6" max="6" width="7.375" style="14" customWidth="1"/>
    <col min="7" max="7" width="12" style="14"/>
    <col min="8" max="248" width="9" style="14"/>
    <col min="249" max="16384" width="9" style="16"/>
  </cols>
  <sheetData>
    <row r="1" spans="1:2" ht="21" customHeight="1">
      <c r="A1" s="17" t="s">
        <v>152</v>
      </c>
      <c r="B1" s="17"/>
    </row>
    <row r="2" spans="1:6" ht="22.5">
      <c r="A2" s="18" t="s">
        <v>153</v>
      </c>
      <c r="B2" s="18"/>
      <c r="C2" s="18"/>
      <c r="D2" s="18"/>
      <c r="E2" s="18"/>
      <c r="F2" s="18"/>
    </row>
    <row r="3" spans="1:6" ht="20.25" customHeight="1">
      <c r="A3" s="19"/>
      <c r="B3" s="19"/>
      <c r="C3" s="20"/>
      <c r="D3" s="19"/>
      <c r="E3" s="19"/>
      <c r="F3" s="37" t="s">
        <v>60</v>
      </c>
    </row>
    <row r="4" spans="1:6" ht="33" customHeight="1">
      <c r="A4" s="21" t="s">
        <v>6</v>
      </c>
      <c r="B4" s="22" t="s">
        <v>154</v>
      </c>
      <c r="C4" s="22" t="s">
        <v>8</v>
      </c>
      <c r="D4" s="22" t="s">
        <v>9</v>
      </c>
      <c r="E4" s="22" t="s">
        <v>155</v>
      </c>
      <c r="F4" s="38" t="s">
        <v>11</v>
      </c>
    </row>
    <row r="5" spans="1:6" ht="20.1" customHeight="1">
      <c r="A5" s="23" t="s">
        <v>156</v>
      </c>
      <c r="B5" s="23"/>
      <c r="C5" s="24"/>
      <c r="D5" s="24"/>
      <c r="E5" s="39"/>
      <c r="F5" s="40"/>
    </row>
    <row r="6" spans="1:6" ht="18" customHeight="1">
      <c r="A6" s="23" t="s">
        <v>157</v>
      </c>
      <c r="B6" s="23"/>
      <c r="C6" s="24"/>
      <c r="D6" s="24"/>
      <c r="E6" s="39"/>
      <c r="F6" s="40"/>
    </row>
    <row r="7" spans="1:6" ht="20.1" customHeight="1">
      <c r="A7" s="23" t="s">
        <v>158</v>
      </c>
      <c r="B7" s="25">
        <v>22436</v>
      </c>
      <c r="C7" s="26">
        <v>22461</v>
      </c>
      <c r="D7" s="26">
        <v>22699</v>
      </c>
      <c r="E7" s="41">
        <f t="shared" si="0" ref="E7:E12">C7/B7*100</f>
        <v>100.111428062043</v>
      </c>
      <c r="F7" s="42">
        <v>2.54</v>
      </c>
    </row>
    <row r="8" spans="1:6" ht="20.1" customHeight="1">
      <c r="A8" s="23" t="s">
        <v>159</v>
      </c>
      <c r="B8" s="27">
        <v>96925</v>
      </c>
      <c r="C8" s="26">
        <v>98046</v>
      </c>
      <c r="D8" s="26">
        <v>104353</v>
      </c>
      <c r="E8" s="41">
        <f t="shared" si="0"/>
        <v>101.156564353882</v>
      </c>
      <c r="F8" s="42">
        <v>16.07</v>
      </c>
    </row>
    <row r="9" spans="1:6" ht="20.1" customHeight="1">
      <c r="A9" s="23" t="s">
        <v>160</v>
      </c>
      <c r="B9" s="27">
        <v>84015</v>
      </c>
      <c r="C9" s="26">
        <v>94006</v>
      </c>
      <c r="D9" s="26">
        <v>80948</v>
      </c>
      <c r="E9" s="41">
        <f t="shared" si="0"/>
        <v>111.89192406118</v>
      </c>
      <c r="F9" s="42">
        <v>3.88</v>
      </c>
    </row>
    <row r="10" spans="1:6" ht="20.1" customHeight="1">
      <c r="A10" s="23" t="s">
        <v>161</v>
      </c>
      <c r="B10" s="23"/>
      <c r="C10" s="26"/>
      <c r="D10" s="26"/>
      <c r="E10" s="42"/>
      <c r="F10" s="42"/>
    </row>
    <row r="11" spans="1:6" ht="20.1" customHeight="1">
      <c r="A11" s="23" t="s">
        <v>162</v>
      </c>
      <c r="B11" s="23"/>
      <c r="C11" s="28"/>
      <c r="D11" s="26"/>
      <c r="E11" s="42"/>
      <c r="F11" s="42"/>
    </row>
    <row r="12" spans="1:254" s="13" customFormat="1" ht="20.1" customHeight="1">
      <c r="A12" s="29" t="s">
        <v>150</v>
      </c>
      <c r="B12" s="30">
        <f>SUM(B5:B11)</f>
        <v>203376</v>
      </c>
      <c r="C12" s="30">
        <f>SUM(C5:C11)</f>
        <v>214513</v>
      </c>
      <c r="D12" s="31">
        <f>SUM(D5:D11)</f>
        <v>208000</v>
      </c>
      <c r="E12" s="43">
        <f t="shared" si="0"/>
        <v>105.476064039021</v>
      </c>
      <c r="F12" s="44">
        <f>(C12-D12)/D12*100</f>
        <v>3.13125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7"/>
      <c r="IP12" s="47"/>
      <c r="IQ12" s="47"/>
      <c r="IR12" s="47"/>
      <c r="IS12" s="47"/>
      <c r="IT12" s="47"/>
    </row>
    <row r="13" spans="1:6" ht="20.1" customHeight="1">
      <c r="A13" s="23" t="s">
        <v>163</v>
      </c>
      <c r="B13" s="23"/>
      <c r="C13" s="10"/>
      <c r="D13" s="10"/>
      <c r="E13" s="46"/>
      <c r="F13" s="42"/>
    </row>
    <row r="14" spans="1:6" ht="20.1" customHeight="1">
      <c r="A14" s="23" t="s">
        <v>164</v>
      </c>
      <c r="B14" s="23"/>
      <c r="C14" s="32"/>
      <c r="D14" s="10"/>
      <c r="E14" s="46"/>
      <c r="F14" s="42"/>
    </row>
    <row r="15" spans="1:6" ht="20.1" customHeight="1">
      <c r="A15" s="33" t="s">
        <v>165</v>
      </c>
      <c r="B15" s="25">
        <v>22090</v>
      </c>
      <c r="C15" s="34">
        <v>21767</v>
      </c>
      <c r="D15" s="34">
        <v>19483</v>
      </c>
      <c r="E15" s="41">
        <f t="shared" si="1" ref="E15:E17">C15/B15*100</f>
        <v>98.5377999094613</v>
      </c>
      <c r="F15" s="42">
        <v>12.38</v>
      </c>
    </row>
    <row r="16" spans="1:6" ht="20.1" customHeight="1">
      <c r="A16" s="23" t="s">
        <v>159</v>
      </c>
      <c r="B16" s="27">
        <v>81800</v>
      </c>
      <c r="C16" s="34">
        <v>82102</v>
      </c>
      <c r="D16" s="34">
        <v>69908</v>
      </c>
      <c r="E16" s="41">
        <f t="shared" si="1"/>
        <v>100.369193154034</v>
      </c>
      <c r="F16" s="42">
        <v>21.76</v>
      </c>
    </row>
    <row r="17" spans="1:6" ht="20.1" customHeight="1">
      <c r="A17" s="23" t="s">
        <v>166</v>
      </c>
      <c r="B17" s="27">
        <v>84429</v>
      </c>
      <c r="C17" s="34">
        <v>84581</v>
      </c>
      <c r="D17" s="34">
        <v>72679</v>
      </c>
      <c r="E17" s="41">
        <f t="shared" si="1"/>
        <v>100.180032927075</v>
      </c>
      <c r="F17" s="42">
        <v>29.84</v>
      </c>
    </row>
    <row r="18" spans="1:6" ht="20.1" customHeight="1">
      <c r="A18" s="23" t="s">
        <v>167</v>
      </c>
      <c r="B18" s="23"/>
      <c r="C18" s="35"/>
      <c r="D18" s="34"/>
      <c r="E18" s="46"/>
      <c r="F18" s="42"/>
    </row>
    <row r="19" spans="1:6" ht="20.1" customHeight="1">
      <c r="A19" s="36" t="s">
        <v>168</v>
      </c>
      <c r="B19" s="36"/>
      <c r="C19" s="35"/>
      <c r="D19" s="34"/>
      <c r="E19" s="46"/>
      <c r="F19" s="42"/>
    </row>
    <row r="20" spans="1:254" s="13" customFormat="1" ht="20.1" customHeight="1">
      <c r="A20" s="29" t="s">
        <v>151</v>
      </c>
      <c r="B20" s="30">
        <f>SUM(B13:B19)</f>
        <v>188319</v>
      </c>
      <c r="C20" s="30">
        <f>SUM(C13:C19)</f>
        <v>188450</v>
      </c>
      <c r="D20" s="31">
        <f>SUM(D13:D19)</f>
        <v>162070</v>
      </c>
      <c r="E20" s="43">
        <f>C20/B20*100</f>
        <v>100.069562816285</v>
      </c>
      <c r="F20" s="44">
        <f>(C20-D20)/D20*100</f>
        <v>16.2769173813784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7"/>
      <c r="IP20" s="47"/>
      <c r="IQ20" s="47"/>
      <c r="IR20" s="47"/>
      <c r="IS20" s="47"/>
      <c r="IT20" s="47"/>
    </row>
    <row r="21" spans="1:6" ht="20.1" customHeight="1">
      <c r="A21" s="29" t="s">
        <v>169</v>
      </c>
      <c r="B21" s="32"/>
      <c r="C21" s="32">
        <f>C12-C20</f>
        <v>26063</v>
      </c>
      <c r="D21" s="10">
        <f>D12-D20</f>
        <v>45930</v>
      </c>
      <c r="E21" s="46"/>
      <c r="F21" s="44">
        <v>-22.40</v>
      </c>
    </row>
    <row r="22" spans="1:6" ht="21.75" customHeight="1">
      <c r="A22" s="29" t="s">
        <v>170</v>
      </c>
      <c r="B22" s="32"/>
      <c r="C22" s="32">
        <v>408487</v>
      </c>
      <c r="D22" s="10">
        <v>382425</v>
      </c>
      <c r="E22" s="46"/>
      <c r="F22" s="44">
        <v>4.90</v>
      </c>
    </row>
  </sheetData>
  <mergeCells count="1">
    <mergeCell ref="A2:F2"/>
  </mergeCells>
  <printOptions horizontalCentered="1"/>
  <pageMargins left="0.109722222222222" right="0.129861111111111" top="0.5" bottom="0.6" header="0.32" footer="0.354166666666667"/>
  <pageSetup horizontalDpi="1200" verticalDpi="1200" orientation="landscape" paperSize="9"/>
  <headerFooter scaleWithDoc="0" alignWithMargins="0">
    <oddFooter>&amp;C第 5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H10"/>
  <sheetViews>
    <sheetView tabSelected="1" workbookViewId="0" topLeftCell="A1">
      <selection pane="topLeft" activeCell="K9" sqref="K9"/>
    </sheetView>
  </sheetViews>
  <sheetFormatPr defaultColWidth="9" defaultRowHeight="13.5" outlineLevelCol="7"/>
  <cols>
    <col min="1" max="1" width="13.75" style="2" customWidth="1"/>
    <col min="2" max="2" width="12.625" style="2" customWidth="1"/>
    <col min="3" max="4" width="16.625" style="2" customWidth="1"/>
    <col min="5" max="5" width="12.625" style="2" customWidth="1"/>
    <col min="6" max="6" width="15.875" style="2" customWidth="1"/>
    <col min="7" max="7" width="18.375" style="2" customWidth="1"/>
    <col min="8" max="8" width="11" style="2" customWidth="1"/>
    <col min="9" max="16384" width="9" style="2"/>
  </cols>
  <sheetData>
    <row r="1" spans="1:8" ht="23.25" customHeight="1">
      <c r="A1" s="3" t="s">
        <v>171</v>
      </c>
      <c r="B1" s="4"/>
      <c r="C1" s="4"/>
      <c r="D1" s="4"/>
      <c r="E1" s="4"/>
      <c r="F1" s="4"/>
      <c r="G1" s="4"/>
      <c r="H1" s="4"/>
    </row>
    <row r="2" spans="1:8" ht="35.25" customHeight="1">
      <c r="A2" s="5" t="s">
        <v>172</v>
      </c>
      <c r="B2" s="5"/>
      <c r="C2" s="5"/>
      <c r="D2" s="5"/>
      <c r="E2" s="5"/>
      <c r="F2" s="5"/>
      <c r="G2" s="5"/>
      <c r="H2" s="5"/>
    </row>
    <row r="3" spans="1:8" ht="18" customHeight="1">
      <c r="A3" s="6"/>
      <c r="B3" s="4"/>
      <c r="C3" s="4"/>
      <c r="D3" s="4"/>
      <c r="E3" s="4"/>
      <c r="F3" s="4"/>
      <c r="G3" s="4"/>
      <c r="H3" s="6" t="s">
        <v>60</v>
      </c>
    </row>
    <row r="4" spans="1:8" ht="36.75" customHeight="1">
      <c r="A4" s="7" t="s">
        <v>173</v>
      </c>
      <c r="B4" s="7" t="s">
        <v>174</v>
      </c>
      <c r="C4" s="7"/>
      <c r="D4" s="7"/>
      <c r="E4" s="7" t="s">
        <v>175</v>
      </c>
      <c r="F4" s="7"/>
      <c r="G4" s="7"/>
      <c r="H4" s="7" t="s">
        <v>176</v>
      </c>
    </row>
    <row r="5" spans="1:8" ht="36.75" customHeight="1">
      <c r="A5" s="7"/>
      <c r="B5" s="7" t="s">
        <v>177</v>
      </c>
      <c r="C5" s="7" t="s">
        <v>178</v>
      </c>
      <c r="D5" s="7" t="s">
        <v>179</v>
      </c>
      <c r="E5" s="7" t="s">
        <v>177</v>
      </c>
      <c r="F5" s="7" t="s">
        <v>178</v>
      </c>
      <c r="G5" s="7" t="s">
        <v>179</v>
      </c>
      <c r="H5" s="7"/>
    </row>
    <row r="6" spans="1:8" ht="36.75" customHeight="1">
      <c r="A6" s="8" t="s">
        <v>180</v>
      </c>
      <c r="B6" s="9">
        <f>C6+D6</f>
        <v>3490300</v>
      </c>
      <c r="C6" s="9">
        <v>1478900</v>
      </c>
      <c r="D6" s="9">
        <v>2011400</v>
      </c>
      <c r="E6" s="9">
        <f>F6+G6</f>
        <v>3401586</v>
      </c>
      <c r="F6" s="9">
        <v>1411723</v>
      </c>
      <c r="G6" s="9">
        <v>1989863</v>
      </c>
      <c r="H6" s="8"/>
    </row>
    <row r="7" spans="1:8" ht="41.25" customHeight="1">
      <c r="A7" s="8" t="s">
        <v>181</v>
      </c>
      <c r="B7" s="9">
        <f>C7+D7</f>
        <v>2213900</v>
      </c>
      <c r="C7" s="9">
        <v>919200</v>
      </c>
      <c r="D7" s="10">
        <v>1294700</v>
      </c>
      <c r="E7" s="9">
        <f>F7+G7</f>
        <v>2155523</v>
      </c>
      <c r="F7" s="10">
        <v>877224</v>
      </c>
      <c r="G7" s="10">
        <v>1278299</v>
      </c>
      <c r="H7" s="8"/>
    </row>
    <row r="8" s="1" customFormat="1" ht="18.75">
      <c r="A8" s="11"/>
    </row>
    <row r="9" s="1" customFormat="1" ht="18.75">
      <c r="A9" s="11"/>
    </row>
    <row r="10" ht="24" customHeight="1">
      <c r="A10" s="12"/>
    </row>
    <row r="11" ht="20.25" customHeight="1"/>
    <row r="12" ht="23.25" customHeight="1"/>
    <row r="13" ht="24" customHeight="1"/>
  </sheetData>
  <mergeCells count="5">
    <mergeCell ref="A2:H2"/>
    <mergeCell ref="B4:D4"/>
    <mergeCell ref="E4:G4"/>
    <mergeCell ref="A4:A5"/>
    <mergeCell ref="H4:H5"/>
  </mergeCells>
  <printOptions horizontalCentered="1"/>
  <pageMargins left="0.401388888888889" right="0.428472222222222" top="0.901388888888889" bottom="0.984027777777778" header="0.641666666666667" footer="0.511805555555556"/>
  <pageSetup horizontalDpi="1200" verticalDpi="1200" orientation="landscape" paperSize="9"/>
  <headerFooter scaleWithDoc="0" alignWithMargins="0">
    <oddFooter>&amp;C第 6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>微软中国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陆思先</dc:creator>
  <cp:keywords/>
  <dc:description/>
  <cp:lastModifiedBy>gxxc</cp:lastModifiedBy>
  <cp:lastPrinted>2023-08-03T08:42:00Z</cp:lastPrinted>
  <dcterms:created xsi:type="dcterms:W3CDTF">2018-01-13T03:52:00Z</dcterms:created>
  <dcterms:modified xsi:type="dcterms:W3CDTF">2025-08-12T10:43:33Z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</Properties>
</file>